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Public Documents\SAI Website NEW\PublicDocs\"/>
    </mc:Choice>
  </mc:AlternateContent>
  <bookViews>
    <workbookView xWindow="-648" yWindow="-216" windowWidth="15480" windowHeight="11640" activeTab="1"/>
  </bookViews>
  <sheets>
    <sheet name="RA Tables" sheetId="9" r:id="rId1"/>
    <sheet name="dFMEA" sheetId="8" r:id="rId2"/>
  </sheets>
  <definedNames>
    <definedName name="_xlnm.Print_Area" localSheetId="1">dFMEA!$A$1:$T$117</definedName>
    <definedName name="_xlnm.Print_Area" localSheetId="0">'RA Tables'!$A$1:$J$49</definedName>
    <definedName name="_xlnm.Print_Titles" localSheetId="1">dFMEA!$2:$3</definedName>
  </definedNames>
  <calcPr calcId="171027"/>
  <customWorkbookViews>
    <customWorkbookView name="Vtherm FlowRest INA FTA" guid="{736A8549-30D3-459A-81FC-37D87DF123B7}" xWindow="68" yWindow="28" windowWidth="867" windowHeight="173" activeSheetId="2"/>
  </customWorkbookViews>
</workbook>
</file>

<file path=xl/calcChain.xml><?xml version="1.0" encoding="utf-8"?>
<calcChain xmlns="http://schemas.openxmlformats.org/spreadsheetml/2006/main">
  <c r="R1" i="8" l="1"/>
  <c r="Q126" i="8"/>
  <c r="O126" i="8"/>
  <c r="N126" i="8"/>
  <c r="M126" i="8"/>
  <c r="K126" i="8"/>
  <c r="I126" i="8"/>
  <c r="G126" i="8"/>
  <c r="J126" i="8" s="1"/>
  <c r="R126" i="8" s="1"/>
  <c r="S126" i="8" s="1"/>
  <c r="T126" i="8" s="1"/>
  <c r="E126" i="8"/>
  <c r="D126" i="8"/>
  <c r="Q125" i="8"/>
  <c r="O125" i="8"/>
  <c r="N125" i="8"/>
  <c r="M125" i="8"/>
  <c r="K125" i="8"/>
  <c r="I125" i="8"/>
  <c r="G125" i="8"/>
  <c r="J125" i="8" s="1"/>
  <c r="R125" i="8" s="1"/>
  <c r="S125" i="8" s="1"/>
  <c r="T125" i="8" s="1"/>
  <c r="E125" i="8"/>
  <c r="D125" i="8"/>
  <c r="Q124" i="8"/>
  <c r="O124" i="8"/>
  <c r="N124" i="8"/>
  <c r="M124" i="8"/>
  <c r="I124" i="8"/>
  <c r="G124" i="8"/>
  <c r="J124" i="8" s="1"/>
  <c r="R124" i="8" s="1"/>
  <c r="S124" i="8" s="1"/>
  <c r="T124" i="8" s="1"/>
  <c r="E124" i="8"/>
  <c r="D124" i="8"/>
  <c r="Q123" i="8"/>
  <c r="O123" i="8"/>
  <c r="N123" i="8"/>
  <c r="M123" i="8"/>
  <c r="K123" i="8"/>
  <c r="J123" i="8"/>
  <c r="R123" i="8" s="1"/>
  <c r="S123" i="8" s="1"/>
  <c r="T123" i="8" s="1"/>
  <c r="I123" i="8"/>
  <c r="G123" i="8"/>
  <c r="E123" i="8"/>
  <c r="D123" i="8"/>
  <c r="Q122" i="8"/>
  <c r="O122" i="8"/>
  <c r="N122" i="8"/>
  <c r="M122" i="8"/>
  <c r="I122" i="8"/>
  <c r="G122" i="8"/>
  <c r="K122" i="8" s="1"/>
  <c r="E122" i="8"/>
  <c r="D122" i="8"/>
  <c r="Q121" i="8"/>
  <c r="O121" i="8"/>
  <c r="N121" i="8"/>
  <c r="M121" i="8"/>
  <c r="I121" i="8"/>
  <c r="G121" i="8"/>
  <c r="K121" i="8" s="1"/>
  <c r="E121" i="8"/>
  <c r="D121" i="8"/>
  <c r="Q120" i="8"/>
  <c r="O120" i="8"/>
  <c r="N120" i="8"/>
  <c r="M120" i="8"/>
  <c r="I120" i="8"/>
  <c r="G120" i="8"/>
  <c r="J120" i="8" s="1"/>
  <c r="R120" i="8" s="1"/>
  <c r="S120" i="8" s="1"/>
  <c r="T120" i="8" s="1"/>
  <c r="E120" i="8"/>
  <c r="D120" i="8"/>
  <c r="Q119" i="8"/>
  <c r="O119" i="8"/>
  <c r="N119" i="8"/>
  <c r="M119" i="8"/>
  <c r="I119" i="8"/>
  <c r="G119" i="8"/>
  <c r="J119" i="8" s="1"/>
  <c r="R119" i="8" s="1"/>
  <c r="S119" i="8" s="1"/>
  <c r="T119" i="8" s="1"/>
  <c r="E119" i="8"/>
  <c r="D119" i="8"/>
  <c r="Q118" i="8"/>
  <c r="O118" i="8"/>
  <c r="N118" i="8"/>
  <c r="M118" i="8"/>
  <c r="I118" i="8"/>
  <c r="G118" i="8"/>
  <c r="J118" i="8" s="1"/>
  <c r="R118" i="8" s="1"/>
  <c r="S118" i="8" s="1"/>
  <c r="T118" i="8" s="1"/>
  <c r="E118" i="8"/>
  <c r="D118" i="8"/>
  <c r="K118" i="8" l="1"/>
  <c r="J122" i="8"/>
  <c r="R122" i="8" s="1"/>
  <c r="S122" i="8" s="1"/>
  <c r="T122" i="8" s="1"/>
  <c r="K119" i="8"/>
  <c r="J121" i="8"/>
  <c r="R121" i="8" s="1"/>
  <c r="S121" i="8" s="1"/>
  <c r="T121" i="8" s="1"/>
  <c r="K124" i="8"/>
  <c r="Q17" i="8"/>
  <c r="O17" i="8"/>
  <c r="N17" i="8"/>
  <c r="M17" i="8"/>
  <c r="I17" i="8"/>
  <c r="G17" i="8"/>
  <c r="J17" i="8" s="1"/>
  <c r="R17" i="8" s="1"/>
  <c r="S17" i="8" s="1"/>
  <c r="T17" i="8" s="1"/>
  <c r="E17" i="8"/>
  <c r="D17" i="8"/>
  <c r="K17" i="8" l="1"/>
  <c r="G5" i="8"/>
  <c r="O5" i="8" l="1"/>
  <c r="D116" i="8" l="1"/>
  <c r="D115" i="8"/>
  <c r="D114" i="8"/>
  <c r="D113" i="8"/>
  <c r="D112" i="8"/>
  <c r="D111" i="8"/>
  <c r="D110" i="8"/>
  <c r="D108" i="8"/>
  <c r="D107" i="8"/>
  <c r="D106" i="8"/>
  <c r="D105" i="8"/>
  <c r="D104" i="8"/>
  <c r="D103" i="8"/>
  <c r="D102" i="8"/>
  <c r="D100" i="8"/>
  <c r="D99" i="8"/>
  <c r="D98" i="8"/>
  <c r="D97" i="8"/>
  <c r="D96" i="8"/>
  <c r="D95" i="8"/>
  <c r="D93" i="8"/>
  <c r="D92" i="8"/>
  <c r="D91" i="8"/>
  <c r="D90" i="8"/>
  <c r="D89" i="8"/>
  <c r="D88" i="8"/>
  <c r="D87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4" i="8"/>
  <c r="D53" i="8"/>
  <c r="D52" i="8"/>
  <c r="D51" i="8"/>
  <c r="D50" i="8"/>
  <c r="D49" i="8"/>
  <c r="D48" i="8"/>
  <c r="D47" i="8"/>
  <c r="D45" i="8"/>
  <c r="D44" i="8"/>
  <c r="D43" i="8"/>
  <c r="D42" i="8"/>
  <c r="D41" i="8"/>
  <c r="D40" i="8"/>
  <c r="D39" i="8"/>
  <c r="D38" i="8"/>
  <c r="D37" i="8"/>
  <c r="D36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9" i="8"/>
  <c r="D18" i="8"/>
  <c r="D16" i="8"/>
  <c r="D15" i="8"/>
  <c r="D14" i="8"/>
  <c r="D13" i="8"/>
  <c r="D12" i="8"/>
  <c r="D11" i="8"/>
  <c r="D10" i="8"/>
  <c r="D9" i="8"/>
  <c r="D8" i="8"/>
  <c r="D7" i="8"/>
  <c r="D6" i="8"/>
  <c r="D5" i="8"/>
  <c r="N116" i="8"/>
  <c r="N115" i="8"/>
  <c r="N114" i="8"/>
  <c r="N113" i="8"/>
  <c r="N112" i="8"/>
  <c r="N111" i="8"/>
  <c r="N110" i="8"/>
  <c r="N108" i="8"/>
  <c r="N107" i="8"/>
  <c r="N106" i="8"/>
  <c r="N105" i="8"/>
  <c r="N104" i="8"/>
  <c r="N103" i="8"/>
  <c r="N102" i="8"/>
  <c r="N100" i="8"/>
  <c r="N99" i="8"/>
  <c r="N98" i="8"/>
  <c r="N97" i="8"/>
  <c r="N96" i="8"/>
  <c r="N95" i="8"/>
  <c r="N93" i="8"/>
  <c r="N92" i="8"/>
  <c r="N91" i="8"/>
  <c r="N90" i="8"/>
  <c r="N89" i="8"/>
  <c r="N88" i="8"/>
  <c r="N87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4" i="8"/>
  <c r="N53" i="8"/>
  <c r="N52" i="8"/>
  <c r="N51" i="8"/>
  <c r="N50" i="8"/>
  <c r="N49" i="8"/>
  <c r="N48" i="8"/>
  <c r="N47" i="8"/>
  <c r="N45" i="8"/>
  <c r="N44" i="8"/>
  <c r="N43" i="8"/>
  <c r="N42" i="8"/>
  <c r="N41" i="8"/>
  <c r="N40" i="8"/>
  <c r="N39" i="8"/>
  <c r="N38" i="8"/>
  <c r="N37" i="8"/>
  <c r="N36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19" i="8"/>
  <c r="N18" i="8"/>
  <c r="N16" i="8"/>
  <c r="N15" i="8"/>
  <c r="N14" i="8"/>
  <c r="N13" i="8"/>
  <c r="N12" i="8"/>
  <c r="N11" i="8"/>
  <c r="N10" i="8"/>
  <c r="N9" i="8"/>
  <c r="N8" i="8"/>
  <c r="N7" i="8"/>
  <c r="N6" i="8"/>
  <c r="N5" i="8"/>
  <c r="Q51" i="8" l="1"/>
  <c r="O51" i="8"/>
  <c r="M51" i="8"/>
  <c r="I51" i="8"/>
  <c r="G51" i="8"/>
  <c r="J51" i="8" s="1"/>
  <c r="R51" i="8" s="1"/>
  <c r="S51" i="8" s="1"/>
  <c r="T51" i="8" s="1"/>
  <c r="E51" i="8"/>
  <c r="G23" i="8"/>
  <c r="I116" i="8"/>
  <c r="I115" i="8"/>
  <c r="I114" i="8"/>
  <c r="I113" i="8"/>
  <c r="I112" i="8"/>
  <c r="I111" i="8"/>
  <c r="I110" i="8"/>
  <c r="I108" i="8"/>
  <c r="I107" i="8"/>
  <c r="I106" i="8"/>
  <c r="I105" i="8"/>
  <c r="I104" i="8"/>
  <c r="I103" i="8"/>
  <c r="I102" i="8"/>
  <c r="I100" i="8"/>
  <c r="I99" i="8"/>
  <c r="I98" i="8"/>
  <c r="I97" i="8"/>
  <c r="I96" i="8"/>
  <c r="I95" i="8"/>
  <c r="I93" i="8"/>
  <c r="I92" i="8"/>
  <c r="I91" i="8"/>
  <c r="I90" i="8"/>
  <c r="I89" i="8"/>
  <c r="I88" i="8"/>
  <c r="I87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4" i="8"/>
  <c r="I53" i="8"/>
  <c r="I52" i="8"/>
  <c r="I50" i="8"/>
  <c r="I49" i="8"/>
  <c r="I48" i="8"/>
  <c r="I47" i="8"/>
  <c r="I45" i="8"/>
  <c r="I44" i="8"/>
  <c r="I43" i="8"/>
  <c r="I42" i="8"/>
  <c r="I41" i="8"/>
  <c r="I40" i="8"/>
  <c r="I39" i="8"/>
  <c r="I38" i="8"/>
  <c r="I37" i="8"/>
  <c r="I36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19" i="8"/>
  <c r="I18" i="8"/>
  <c r="I16" i="8"/>
  <c r="I15" i="8"/>
  <c r="I14" i="8"/>
  <c r="I13" i="8"/>
  <c r="I12" i="8"/>
  <c r="I11" i="8"/>
  <c r="I10" i="8"/>
  <c r="I9" i="8"/>
  <c r="I8" i="8"/>
  <c r="I7" i="8"/>
  <c r="I6" i="8"/>
  <c r="K51" i="8" l="1"/>
  <c r="I5" i="8"/>
  <c r="G116" i="8" l="1"/>
  <c r="G7" i="8" l="1"/>
  <c r="J116" i="8" l="1"/>
  <c r="R116" i="8" s="1"/>
  <c r="S116" i="8" s="1"/>
  <c r="T116" i="8" s="1"/>
  <c r="J23" i="8"/>
  <c r="R23" i="8" s="1"/>
  <c r="S23" i="8" s="1"/>
  <c r="T23" i="8" s="1"/>
  <c r="J7" i="8"/>
  <c r="R7" i="8" s="1"/>
  <c r="S7" i="8" s="1"/>
  <c r="T7" i="8" s="1"/>
  <c r="O116" i="8"/>
  <c r="O115" i="8"/>
  <c r="O114" i="8"/>
  <c r="O113" i="8"/>
  <c r="O112" i="8"/>
  <c r="O111" i="8"/>
  <c r="O110" i="8"/>
  <c r="O108" i="8"/>
  <c r="O107" i="8"/>
  <c r="O106" i="8"/>
  <c r="O105" i="8"/>
  <c r="O104" i="8"/>
  <c r="O103" i="8"/>
  <c r="O102" i="8"/>
  <c r="O100" i="8"/>
  <c r="O99" i="8"/>
  <c r="O98" i="8"/>
  <c r="O97" i="8"/>
  <c r="O96" i="8"/>
  <c r="O95" i="8"/>
  <c r="O93" i="8"/>
  <c r="O92" i="8"/>
  <c r="O91" i="8"/>
  <c r="O90" i="8"/>
  <c r="O89" i="8"/>
  <c r="O88" i="8"/>
  <c r="O87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4" i="8"/>
  <c r="O53" i="8"/>
  <c r="O52" i="8"/>
  <c r="O50" i="8"/>
  <c r="O49" i="8"/>
  <c r="O48" i="8"/>
  <c r="O47" i="8"/>
  <c r="O45" i="8"/>
  <c r="O44" i="8"/>
  <c r="O43" i="8"/>
  <c r="O42" i="8"/>
  <c r="O41" i="8"/>
  <c r="O40" i="8"/>
  <c r="O39" i="8"/>
  <c r="O38" i="8"/>
  <c r="O37" i="8"/>
  <c r="O36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19" i="8"/>
  <c r="O18" i="8"/>
  <c r="O16" i="8"/>
  <c r="O15" i="8"/>
  <c r="O14" i="8"/>
  <c r="O13" i="8"/>
  <c r="O12" i="8"/>
  <c r="O11" i="8"/>
  <c r="O10" i="8"/>
  <c r="O9" i="8"/>
  <c r="O8" i="8"/>
  <c r="O7" i="8"/>
  <c r="O6" i="8"/>
  <c r="Q116" i="8" l="1"/>
  <c r="Q115" i="8"/>
  <c r="Q114" i="8"/>
  <c r="Q113" i="8"/>
  <c r="Q112" i="8"/>
  <c r="Q111" i="8"/>
  <c r="Q110" i="8"/>
  <c r="Q108" i="8"/>
  <c r="Q107" i="8"/>
  <c r="Q106" i="8"/>
  <c r="Q105" i="8"/>
  <c r="Q104" i="8"/>
  <c r="Q103" i="8"/>
  <c r="Q102" i="8"/>
  <c r="Q100" i="8"/>
  <c r="Q99" i="8"/>
  <c r="Q98" i="8"/>
  <c r="Q97" i="8"/>
  <c r="Q96" i="8"/>
  <c r="Q95" i="8"/>
  <c r="Q93" i="8"/>
  <c r="Q92" i="8"/>
  <c r="Q91" i="8"/>
  <c r="Q90" i="8"/>
  <c r="Q89" i="8"/>
  <c r="Q88" i="8"/>
  <c r="Q87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4" i="8"/>
  <c r="Q53" i="8"/>
  <c r="Q52" i="8"/>
  <c r="Q50" i="8"/>
  <c r="Q49" i="8"/>
  <c r="Q48" i="8"/>
  <c r="Q47" i="8"/>
  <c r="Q45" i="8"/>
  <c r="Q44" i="8"/>
  <c r="Q43" i="8"/>
  <c r="Q42" i="8"/>
  <c r="Q41" i="8"/>
  <c r="Q40" i="8"/>
  <c r="Q39" i="8"/>
  <c r="Q38" i="8"/>
  <c r="Q37" i="8"/>
  <c r="Q36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19" i="8"/>
  <c r="Q18" i="8"/>
  <c r="Q16" i="8"/>
  <c r="Q15" i="8"/>
  <c r="Q14" i="8"/>
  <c r="Q13" i="8"/>
  <c r="Q12" i="8"/>
  <c r="Q11" i="8"/>
  <c r="Q10" i="8"/>
  <c r="Q9" i="8"/>
  <c r="Q8" i="8"/>
  <c r="Q7" i="8"/>
  <c r="Q6" i="8"/>
  <c r="G115" i="8" l="1"/>
  <c r="J115" i="8" s="1"/>
  <c r="R115" i="8" s="1"/>
  <c r="S115" i="8" s="1"/>
  <c r="T115" i="8" s="1"/>
  <c r="G114" i="8"/>
  <c r="J114" i="8" s="1"/>
  <c r="R114" i="8" s="1"/>
  <c r="S114" i="8" s="1"/>
  <c r="T114" i="8" s="1"/>
  <c r="G113" i="8"/>
  <c r="J113" i="8" s="1"/>
  <c r="R113" i="8" s="1"/>
  <c r="S113" i="8" s="1"/>
  <c r="T113" i="8" s="1"/>
  <c r="G112" i="8"/>
  <c r="J112" i="8" s="1"/>
  <c r="R112" i="8" s="1"/>
  <c r="S112" i="8" s="1"/>
  <c r="T112" i="8" s="1"/>
  <c r="G111" i="8"/>
  <c r="J111" i="8" s="1"/>
  <c r="R111" i="8" s="1"/>
  <c r="S111" i="8" s="1"/>
  <c r="T111" i="8" s="1"/>
  <c r="G110" i="8"/>
  <c r="J110" i="8" s="1"/>
  <c r="R110" i="8" s="1"/>
  <c r="S110" i="8" s="1"/>
  <c r="T110" i="8" s="1"/>
  <c r="G108" i="8"/>
  <c r="J108" i="8" s="1"/>
  <c r="R108" i="8" s="1"/>
  <c r="S108" i="8" s="1"/>
  <c r="T108" i="8" s="1"/>
  <c r="G107" i="8"/>
  <c r="J107" i="8" s="1"/>
  <c r="R107" i="8" s="1"/>
  <c r="S107" i="8" s="1"/>
  <c r="T107" i="8" s="1"/>
  <c r="G106" i="8"/>
  <c r="J106" i="8" s="1"/>
  <c r="R106" i="8" s="1"/>
  <c r="S106" i="8" s="1"/>
  <c r="T106" i="8" s="1"/>
  <c r="G105" i="8"/>
  <c r="J105" i="8" s="1"/>
  <c r="R105" i="8" s="1"/>
  <c r="S105" i="8" s="1"/>
  <c r="T105" i="8" s="1"/>
  <c r="G104" i="8"/>
  <c r="J104" i="8" s="1"/>
  <c r="R104" i="8" s="1"/>
  <c r="S104" i="8" s="1"/>
  <c r="T104" i="8" s="1"/>
  <c r="G103" i="8"/>
  <c r="J103" i="8" s="1"/>
  <c r="R103" i="8" s="1"/>
  <c r="S103" i="8" s="1"/>
  <c r="T103" i="8" s="1"/>
  <c r="G102" i="8"/>
  <c r="J102" i="8" s="1"/>
  <c r="R102" i="8" s="1"/>
  <c r="S102" i="8" s="1"/>
  <c r="T102" i="8" s="1"/>
  <c r="G100" i="8"/>
  <c r="J100" i="8" s="1"/>
  <c r="R100" i="8" s="1"/>
  <c r="S100" i="8" s="1"/>
  <c r="T100" i="8" s="1"/>
  <c r="G99" i="8"/>
  <c r="J99" i="8" s="1"/>
  <c r="R99" i="8" s="1"/>
  <c r="S99" i="8" s="1"/>
  <c r="T99" i="8" s="1"/>
  <c r="G98" i="8"/>
  <c r="J98" i="8" s="1"/>
  <c r="R98" i="8" s="1"/>
  <c r="S98" i="8" s="1"/>
  <c r="T98" i="8" s="1"/>
  <c r="G97" i="8"/>
  <c r="J97" i="8" s="1"/>
  <c r="R97" i="8" s="1"/>
  <c r="S97" i="8" s="1"/>
  <c r="T97" i="8" s="1"/>
  <c r="G96" i="8"/>
  <c r="J96" i="8" s="1"/>
  <c r="R96" i="8" s="1"/>
  <c r="S96" i="8" s="1"/>
  <c r="T96" i="8" s="1"/>
  <c r="G95" i="8"/>
  <c r="J95" i="8" s="1"/>
  <c r="R95" i="8" s="1"/>
  <c r="S95" i="8" s="1"/>
  <c r="T95" i="8" s="1"/>
  <c r="G93" i="8"/>
  <c r="J93" i="8" s="1"/>
  <c r="R93" i="8" s="1"/>
  <c r="S93" i="8" s="1"/>
  <c r="T93" i="8" s="1"/>
  <c r="G92" i="8"/>
  <c r="J92" i="8" s="1"/>
  <c r="R92" i="8" s="1"/>
  <c r="S92" i="8" s="1"/>
  <c r="T92" i="8" s="1"/>
  <c r="G91" i="8"/>
  <c r="J91" i="8" s="1"/>
  <c r="R91" i="8" s="1"/>
  <c r="S91" i="8" s="1"/>
  <c r="T91" i="8" s="1"/>
  <c r="G90" i="8"/>
  <c r="J90" i="8" s="1"/>
  <c r="R90" i="8" s="1"/>
  <c r="S90" i="8" s="1"/>
  <c r="T90" i="8" s="1"/>
  <c r="G89" i="8"/>
  <c r="J89" i="8" s="1"/>
  <c r="R89" i="8" s="1"/>
  <c r="S89" i="8" s="1"/>
  <c r="T89" i="8" s="1"/>
  <c r="G88" i="8"/>
  <c r="J88" i="8" s="1"/>
  <c r="R88" i="8" s="1"/>
  <c r="S88" i="8" s="1"/>
  <c r="T88" i="8" s="1"/>
  <c r="G87" i="8"/>
  <c r="J87" i="8" s="1"/>
  <c r="R87" i="8" s="1"/>
  <c r="S87" i="8" s="1"/>
  <c r="T87" i="8" s="1"/>
  <c r="G85" i="8"/>
  <c r="J85" i="8" s="1"/>
  <c r="R85" i="8" s="1"/>
  <c r="S85" i="8" s="1"/>
  <c r="T85" i="8" s="1"/>
  <c r="G84" i="8"/>
  <c r="J84" i="8" s="1"/>
  <c r="R84" i="8" s="1"/>
  <c r="S84" i="8" s="1"/>
  <c r="T84" i="8" s="1"/>
  <c r="G83" i="8"/>
  <c r="J83" i="8" s="1"/>
  <c r="R83" i="8" s="1"/>
  <c r="S83" i="8" s="1"/>
  <c r="T83" i="8" s="1"/>
  <c r="G82" i="8"/>
  <c r="J82" i="8" s="1"/>
  <c r="R82" i="8" s="1"/>
  <c r="S82" i="8" s="1"/>
  <c r="T82" i="8" s="1"/>
  <c r="G81" i="8"/>
  <c r="J81" i="8" s="1"/>
  <c r="R81" i="8" s="1"/>
  <c r="S81" i="8" s="1"/>
  <c r="T81" i="8" s="1"/>
  <c r="G80" i="8"/>
  <c r="J80" i="8" s="1"/>
  <c r="R80" i="8" s="1"/>
  <c r="S80" i="8" s="1"/>
  <c r="T80" i="8" s="1"/>
  <c r="G79" i="8"/>
  <c r="J79" i="8" s="1"/>
  <c r="R79" i="8" s="1"/>
  <c r="S79" i="8" s="1"/>
  <c r="T79" i="8" s="1"/>
  <c r="G78" i="8"/>
  <c r="J78" i="8" s="1"/>
  <c r="R78" i="8" s="1"/>
  <c r="S78" i="8" s="1"/>
  <c r="T78" i="8" s="1"/>
  <c r="G77" i="8"/>
  <c r="J77" i="8" s="1"/>
  <c r="R77" i="8" s="1"/>
  <c r="S77" i="8" s="1"/>
  <c r="T77" i="8" s="1"/>
  <c r="G76" i="8"/>
  <c r="J76" i="8" s="1"/>
  <c r="R76" i="8" s="1"/>
  <c r="S76" i="8" s="1"/>
  <c r="T76" i="8" s="1"/>
  <c r="G75" i="8"/>
  <c r="J75" i="8" s="1"/>
  <c r="R75" i="8" s="1"/>
  <c r="S75" i="8" s="1"/>
  <c r="T75" i="8" s="1"/>
  <c r="G74" i="8"/>
  <c r="J74" i="8" s="1"/>
  <c r="R74" i="8" s="1"/>
  <c r="S74" i="8" s="1"/>
  <c r="T74" i="8" s="1"/>
  <c r="G73" i="8"/>
  <c r="J73" i="8" s="1"/>
  <c r="R73" i="8" s="1"/>
  <c r="S73" i="8" s="1"/>
  <c r="T73" i="8" s="1"/>
  <c r="G71" i="8"/>
  <c r="J71" i="8" s="1"/>
  <c r="R71" i="8" s="1"/>
  <c r="S71" i="8" s="1"/>
  <c r="T71" i="8" s="1"/>
  <c r="G70" i="8"/>
  <c r="J70" i="8" s="1"/>
  <c r="R70" i="8" s="1"/>
  <c r="S70" i="8" s="1"/>
  <c r="T70" i="8" s="1"/>
  <c r="G69" i="8"/>
  <c r="J69" i="8" s="1"/>
  <c r="R69" i="8" s="1"/>
  <c r="S69" i="8" s="1"/>
  <c r="T69" i="8" s="1"/>
  <c r="G68" i="8"/>
  <c r="J68" i="8" s="1"/>
  <c r="R68" i="8" s="1"/>
  <c r="S68" i="8" s="1"/>
  <c r="T68" i="8" s="1"/>
  <c r="G67" i="8"/>
  <c r="J67" i="8" s="1"/>
  <c r="R67" i="8" s="1"/>
  <c r="S67" i="8" s="1"/>
  <c r="T67" i="8" s="1"/>
  <c r="G66" i="8"/>
  <c r="J66" i="8" s="1"/>
  <c r="R66" i="8" s="1"/>
  <c r="S66" i="8" s="1"/>
  <c r="T66" i="8" s="1"/>
  <c r="G65" i="8"/>
  <c r="J65" i="8" s="1"/>
  <c r="R65" i="8" s="1"/>
  <c r="S65" i="8" s="1"/>
  <c r="T65" i="8" s="1"/>
  <c r="G64" i="8"/>
  <c r="J64" i="8" s="1"/>
  <c r="R64" i="8" s="1"/>
  <c r="S64" i="8" s="1"/>
  <c r="T64" i="8" s="1"/>
  <c r="G63" i="8"/>
  <c r="J63" i="8" s="1"/>
  <c r="R63" i="8" s="1"/>
  <c r="S63" i="8" s="1"/>
  <c r="T63" i="8" s="1"/>
  <c r="G62" i="8"/>
  <c r="J62" i="8" s="1"/>
  <c r="R62" i="8" s="1"/>
  <c r="S62" i="8" s="1"/>
  <c r="T62" i="8" s="1"/>
  <c r="G61" i="8"/>
  <c r="J61" i="8" s="1"/>
  <c r="R61" i="8" s="1"/>
  <c r="S61" i="8" s="1"/>
  <c r="T61" i="8" s="1"/>
  <c r="G60" i="8"/>
  <c r="J60" i="8" s="1"/>
  <c r="R60" i="8" s="1"/>
  <c r="S60" i="8" s="1"/>
  <c r="T60" i="8" s="1"/>
  <c r="G59" i="8"/>
  <c r="J59" i="8" s="1"/>
  <c r="R59" i="8" s="1"/>
  <c r="S59" i="8" s="1"/>
  <c r="T59" i="8" s="1"/>
  <c r="G58" i="8"/>
  <c r="J58" i="8" s="1"/>
  <c r="R58" i="8" s="1"/>
  <c r="S58" i="8" s="1"/>
  <c r="T58" i="8" s="1"/>
  <c r="G57" i="8"/>
  <c r="J57" i="8" s="1"/>
  <c r="R57" i="8" s="1"/>
  <c r="S57" i="8" s="1"/>
  <c r="T57" i="8" s="1"/>
  <c r="G56" i="8"/>
  <c r="J56" i="8" s="1"/>
  <c r="R56" i="8" s="1"/>
  <c r="S56" i="8" s="1"/>
  <c r="T56" i="8" s="1"/>
  <c r="G54" i="8"/>
  <c r="J54" i="8" s="1"/>
  <c r="R54" i="8" s="1"/>
  <c r="S54" i="8" s="1"/>
  <c r="T54" i="8" s="1"/>
  <c r="G53" i="8"/>
  <c r="J53" i="8" s="1"/>
  <c r="R53" i="8" s="1"/>
  <c r="S53" i="8" s="1"/>
  <c r="T53" i="8" s="1"/>
  <c r="G52" i="8"/>
  <c r="J52" i="8" s="1"/>
  <c r="R52" i="8" s="1"/>
  <c r="S52" i="8" s="1"/>
  <c r="T52" i="8" s="1"/>
  <c r="G50" i="8"/>
  <c r="J50" i="8" s="1"/>
  <c r="R50" i="8" s="1"/>
  <c r="S50" i="8" s="1"/>
  <c r="T50" i="8" s="1"/>
  <c r="G49" i="8"/>
  <c r="J49" i="8" s="1"/>
  <c r="R49" i="8" s="1"/>
  <c r="S49" i="8" s="1"/>
  <c r="T49" i="8" s="1"/>
  <c r="G48" i="8"/>
  <c r="J48" i="8" s="1"/>
  <c r="R48" i="8" s="1"/>
  <c r="S48" i="8" s="1"/>
  <c r="T48" i="8" s="1"/>
  <c r="G47" i="8"/>
  <c r="J47" i="8" s="1"/>
  <c r="R47" i="8" s="1"/>
  <c r="S47" i="8" s="1"/>
  <c r="T47" i="8" s="1"/>
  <c r="G45" i="8"/>
  <c r="J45" i="8" s="1"/>
  <c r="R45" i="8" s="1"/>
  <c r="S45" i="8" s="1"/>
  <c r="T45" i="8" s="1"/>
  <c r="G44" i="8"/>
  <c r="J44" i="8" s="1"/>
  <c r="R44" i="8" s="1"/>
  <c r="S44" i="8" s="1"/>
  <c r="T44" i="8" s="1"/>
  <c r="G43" i="8"/>
  <c r="J43" i="8" s="1"/>
  <c r="R43" i="8" s="1"/>
  <c r="S43" i="8" s="1"/>
  <c r="T43" i="8" s="1"/>
  <c r="G42" i="8"/>
  <c r="J42" i="8" s="1"/>
  <c r="R42" i="8" s="1"/>
  <c r="S42" i="8" s="1"/>
  <c r="T42" i="8" s="1"/>
  <c r="G41" i="8"/>
  <c r="J41" i="8" s="1"/>
  <c r="R41" i="8" s="1"/>
  <c r="S41" i="8" s="1"/>
  <c r="T41" i="8" s="1"/>
  <c r="G40" i="8"/>
  <c r="J40" i="8" s="1"/>
  <c r="R40" i="8" s="1"/>
  <c r="S40" i="8" s="1"/>
  <c r="T40" i="8" s="1"/>
  <c r="G39" i="8"/>
  <c r="J39" i="8" s="1"/>
  <c r="R39" i="8" s="1"/>
  <c r="S39" i="8" s="1"/>
  <c r="T39" i="8" s="1"/>
  <c r="G38" i="8"/>
  <c r="J38" i="8" s="1"/>
  <c r="R38" i="8" s="1"/>
  <c r="S38" i="8" s="1"/>
  <c r="T38" i="8" s="1"/>
  <c r="G37" i="8"/>
  <c r="J37" i="8" s="1"/>
  <c r="R37" i="8" s="1"/>
  <c r="S37" i="8" s="1"/>
  <c r="T37" i="8" s="1"/>
  <c r="G36" i="8"/>
  <c r="J36" i="8" s="1"/>
  <c r="R36" i="8" s="1"/>
  <c r="S36" i="8" s="1"/>
  <c r="T36" i="8" s="1"/>
  <c r="G34" i="8"/>
  <c r="J34" i="8" s="1"/>
  <c r="R34" i="8" s="1"/>
  <c r="S34" i="8" s="1"/>
  <c r="T34" i="8" s="1"/>
  <c r="G33" i="8"/>
  <c r="J33" i="8" s="1"/>
  <c r="R33" i="8" s="1"/>
  <c r="S33" i="8" s="1"/>
  <c r="T33" i="8" s="1"/>
  <c r="G32" i="8"/>
  <c r="J32" i="8" s="1"/>
  <c r="R32" i="8" s="1"/>
  <c r="S32" i="8" s="1"/>
  <c r="T32" i="8" s="1"/>
  <c r="G31" i="8"/>
  <c r="J31" i="8" s="1"/>
  <c r="R31" i="8" s="1"/>
  <c r="S31" i="8" s="1"/>
  <c r="T31" i="8" s="1"/>
  <c r="G30" i="8"/>
  <c r="J30" i="8" s="1"/>
  <c r="R30" i="8" s="1"/>
  <c r="S30" i="8" s="1"/>
  <c r="T30" i="8" s="1"/>
  <c r="G29" i="8"/>
  <c r="J29" i="8" s="1"/>
  <c r="R29" i="8" s="1"/>
  <c r="S29" i="8" s="1"/>
  <c r="T29" i="8" s="1"/>
  <c r="G28" i="8"/>
  <c r="J28" i="8" s="1"/>
  <c r="R28" i="8" s="1"/>
  <c r="S28" i="8" s="1"/>
  <c r="T28" i="8" s="1"/>
  <c r="G27" i="8"/>
  <c r="J27" i="8" s="1"/>
  <c r="R27" i="8" s="1"/>
  <c r="S27" i="8" s="1"/>
  <c r="T27" i="8" s="1"/>
  <c r="G26" i="8"/>
  <c r="J26" i="8" s="1"/>
  <c r="R26" i="8" s="1"/>
  <c r="S26" i="8" s="1"/>
  <c r="T26" i="8" s="1"/>
  <c r="G25" i="8"/>
  <c r="J25" i="8" s="1"/>
  <c r="R25" i="8" s="1"/>
  <c r="S25" i="8" s="1"/>
  <c r="T25" i="8" s="1"/>
  <c r="G24" i="8"/>
  <c r="J24" i="8" s="1"/>
  <c r="R24" i="8" s="1"/>
  <c r="S24" i="8" s="1"/>
  <c r="T24" i="8" s="1"/>
  <c r="G22" i="8"/>
  <c r="J22" i="8" s="1"/>
  <c r="R22" i="8" s="1"/>
  <c r="S22" i="8" s="1"/>
  <c r="T22" i="8" s="1"/>
  <c r="G21" i="8"/>
  <c r="J21" i="8" s="1"/>
  <c r="R21" i="8" s="1"/>
  <c r="S21" i="8" s="1"/>
  <c r="T21" i="8" s="1"/>
  <c r="G19" i="8"/>
  <c r="J19" i="8" s="1"/>
  <c r="R19" i="8" s="1"/>
  <c r="S19" i="8" s="1"/>
  <c r="T19" i="8" s="1"/>
  <c r="G18" i="8"/>
  <c r="J18" i="8" s="1"/>
  <c r="R18" i="8" s="1"/>
  <c r="S18" i="8" s="1"/>
  <c r="T18" i="8" s="1"/>
  <c r="G16" i="8"/>
  <c r="J16" i="8" s="1"/>
  <c r="R16" i="8" s="1"/>
  <c r="S16" i="8" s="1"/>
  <c r="T16" i="8" s="1"/>
  <c r="G15" i="8"/>
  <c r="J15" i="8" s="1"/>
  <c r="R15" i="8" s="1"/>
  <c r="S15" i="8" s="1"/>
  <c r="T15" i="8" s="1"/>
  <c r="G14" i="8"/>
  <c r="J14" i="8" s="1"/>
  <c r="R14" i="8" s="1"/>
  <c r="S14" i="8" s="1"/>
  <c r="T14" i="8" s="1"/>
  <c r="G13" i="8"/>
  <c r="J13" i="8" s="1"/>
  <c r="R13" i="8" s="1"/>
  <c r="S13" i="8" s="1"/>
  <c r="T13" i="8" s="1"/>
  <c r="G12" i="8"/>
  <c r="J12" i="8" s="1"/>
  <c r="R12" i="8" s="1"/>
  <c r="S12" i="8" s="1"/>
  <c r="T12" i="8" s="1"/>
  <c r="G11" i="8"/>
  <c r="J11" i="8" s="1"/>
  <c r="R11" i="8" s="1"/>
  <c r="S11" i="8" s="1"/>
  <c r="T11" i="8" s="1"/>
  <c r="G10" i="8"/>
  <c r="J10" i="8" s="1"/>
  <c r="R10" i="8" s="1"/>
  <c r="S10" i="8" s="1"/>
  <c r="T10" i="8" s="1"/>
  <c r="G9" i="8"/>
  <c r="J9" i="8" s="1"/>
  <c r="R9" i="8" s="1"/>
  <c r="S9" i="8" s="1"/>
  <c r="T9" i="8" s="1"/>
  <c r="G8" i="8"/>
  <c r="J8" i="8" s="1"/>
  <c r="R8" i="8" s="1"/>
  <c r="S8" i="8" s="1"/>
  <c r="T8" i="8" s="1"/>
  <c r="G6" i="8"/>
  <c r="J6" i="8" s="1"/>
  <c r="R6" i="8" s="1"/>
  <c r="S6" i="8" s="1"/>
  <c r="T6" i="8" s="1"/>
  <c r="K56" i="8" l="1"/>
  <c r="M116" i="8"/>
  <c r="K116" i="8"/>
  <c r="E116" i="8"/>
  <c r="M115" i="8"/>
  <c r="K115" i="8"/>
  <c r="E115" i="8"/>
  <c r="M114" i="8"/>
  <c r="K114" i="8"/>
  <c r="E114" i="8"/>
  <c r="M113" i="8"/>
  <c r="K113" i="8"/>
  <c r="E113" i="8"/>
  <c r="M112" i="8"/>
  <c r="E112" i="8"/>
  <c r="M111" i="8"/>
  <c r="K111" i="8"/>
  <c r="E111" i="8"/>
  <c r="M110" i="8"/>
  <c r="K110" i="8"/>
  <c r="E110" i="8"/>
  <c r="M107" i="8" l="1"/>
  <c r="K107" i="8"/>
  <c r="E107" i="8"/>
  <c r="M108" i="8"/>
  <c r="K108" i="8"/>
  <c r="E108" i="8"/>
  <c r="M106" i="8"/>
  <c r="K106" i="8"/>
  <c r="E106" i="8"/>
  <c r="M105" i="8"/>
  <c r="K105" i="8"/>
  <c r="E105" i="8"/>
  <c r="M104" i="8"/>
  <c r="E104" i="8"/>
  <c r="M103" i="8"/>
  <c r="K103" i="8"/>
  <c r="E103" i="8"/>
  <c r="M102" i="8"/>
  <c r="K102" i="8"/>
  <c r="E102" i="8"/>
  <c r="M99" i="8" l="1"/>
  <c r="K99" i="8"/>
  <c r="E99" i="8"/>
  <c r="E97" i="8" l="1"/>
  <c r="M97" i="8"/>
  <c r="M100" i="8" l="1"/>
  <c r="K100" i="8"/>
  <c r="E100" i="8"/>
  <c r="M98" i="8"/>
  <c r="K98" i="8"/>
  <c r="E98" i="8"/>
  <c r="M96" i="8"/>
  <c r="K96" i="8"/>
  <c r="E96" i="8"/>
  <c r="M95" i="8"/>
  <c r="K95" i="8"/>
  <c r="E95" i="8"/>
  <c r="J5" i="8"/>
  <c r="R5" i="8" s="1"/>
  <c r="S5" i="8" s="1"/>
  <c r="T5" i="8" s="1"/>
  <c r="Q5" i="8"/>
  <c r="K19" i="8"/>
  <c r="K16" i="8"/>
  <c r="K14" i="8"/>
  <c r="K12" i="8"/>
  <c r="K10" i="8"/>
  <c r="K8" i="8"/>
  <c r="K6" i="8"/>
  <c r="K92" i="8"/>
  <c r="K91" i="8"/>
  <c r="K90" i="8"/>
  <c r="K89" i="8"/>
  <c r="K88" i="8"/>
  <c r="K85" i="8"/>
  <c r="K84" i="8"/>
  <c r="K83" i="8"/>
  <c r="K82" i="8"/>
  <c r="K81" i="8"/>
  <c r="K80" i="8"/>
  <c r="K79" i="8"/>
  <c r="K78" i="8"/>
  <c r="K77" i="8"/>
  <c r="K76" i="8"/>
  <c r="K74" i="8"/>
  <c r="K73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4" i="8"/>
  <c r="K53" i="8"/>
  <c r="K52" i="8"/>
  <c r="K50" i="8"/>
  <c r="K49" i="8"/>
  <c r="K48" i="8"/>
  <c r="K45" i="8"/>
  <c r="K44" i="8"/>
  <c r="K43" i="8"/>
  <c r="K42" i="8"/>
  <c r="K41" i="8"/>
  <c r="K40" i="8"/>
  <c r="K39" i="8"/>
  <c r="K38" i="8"/>
  <c r="K37" i="8"/>
  <c r="K36" i="8"/>
  <c r="K34" i="8"/>
  <c r="K33" i="8"/>
  <c r="K32" i="8"/>
  <c r="K31" i="8"/>
  <c r="K30" i="8"/>
  <c r="K29" i="8"/>
  <c r="K28" i="8"/>
  <c r="K27" i="8"/>
  <c r="K26" i="8"/>
  <c r="K25" i="8"/>
  <c r="K24" i="8"/>
  <c r="K23" i="8"/>
  <c r="K18" i="8"/>
  <c r="K15" i="8"/>
  <c r="K13" i="8"/>
  <c r="K11" i="8"/>
  <c r="K9" i="8"/>
  <c r="K7" i="8"/>
  <c r="K93" i="8"/>
  <c r="K87" i="8"/>
  <c r="K75" i="8"/>
  <c r="K47" i="8"/>
  <c r="K22" i="8"/>
  <c r="K5" i="8"/>
  <c r="E5" i="8"/>
  <c r="M5" i="8"/>
  <c r="E6" i="8"/>
  <c r="M6" i="8"/>
  <c r="E7" i="8"/>
  <c r="M7" i="8"/>
  <c r="E8" i="8"/>
  <c r="M8" i="8"/>
  <c r="E9" i="8"/>
  <c r="M9" i="8"/>
  <c r="E10" i="8"/>
  <c r="M10" i="8"/>
  <c r="E11" i="8"/>
  <c r="M11" i="8"/>
  <c r="E12" i="8"/>
  <c r="M12" i="8"/>
  <c r="E13" i="8"/>
  <c r="M13" i="8"/>
  <c r="E14" i="8"/>
  <c r="M14" i="8"/>
  <c r="E15" i="8"/>
  <c r="M15" i="8"/>
  <c r="E16" i="8"/>
  <c r="M16" i="8"/>
  <c r="E18" i="8"/>
  <c r="M18" i="8"/>
  <c r="E19" i="8"/>
  <c r="M19" i="8"/>
  <c r="E21" i="8"/>
  <c r="K21" i="8"/>
  <c r="M21" i="8"/>
  <c r="E22" i="8"/>
  <c r="M22" i="8"/>
  <c r="E23" i="8"/>
  <c r="M23" i="8"/>
  <c r="E24" i="8"/>
  <c r="M24" i="8"/>
  <c r="E25" i="8"/>
  <c r="M25" i="8"/>
  <c r="E26" i="8"/>
  <c r="M26" i="8"/>
  <c r="E27" i="8"/>
  <c r="M27" i="8"/>
  <c r="E28" i="8"/>
  <c r="M28" i="8"/>
  <c r="E29" i="8"/>
  <c r="M29" i="8"/>
  <c r="E30" i="8"/>
  <c r="M30" i="8"/>
  <c r="E31" i="8"/>
  <c r="M31" i="8"/>
  <c r="E32" i="8"/>
  <c r="M32" i="8"/>
  <c r="E33" i="8"/>
  <c r="M33" i="8"/>
  <c r="E34" i="8"/>
  <c r="M34" i="8"/>
  <c r="E36" i="8"/>
  <c r="M36" i="8"/>
  <c r="E37" i="8"/>
  <c r="M37" i="8"/>
  <c r="E38" i="8"/>
  <c r="M38" i="8"/>
  <c r="E39" i="8"/>
  <c r="M39" i="8"/>
  <c r="E40" i="8"/>
  <c r="M40" i="8"/>
  <c r="E41" i="8"/>
  <c r="M41" i="8"/>
  <c r="E42" i="8"/>
  <c r="M42" i="8"/>
  <c r="E43" i="8"/>
  <c r="M43" i="8"/>
  <c r="E44" i="8"/>
  <c r="M44" i="8"/>
  <c r="E45" i="8"/>
  <c r="M45" i="8"/>
  <c r="E47" i="8"/>
  <c r="M47" i="8"/>
  <c r="E48" i="8"/>
  <c r="M48" i="8"/>
  <c r="E49" i="8"/>
  <c r="M49" i="8"/>
  <c r="E50" i="8"/>
  <c r="M50" i="8"/>
  <c r="E52" i="8"/>
  <c r="M52" i="8"/>
  <c r="E53" i="8"/>
  <c r="M53" i="8"/>
  <c r="E54" i="8"/>
  <c r="M54" i="8"/>
  <c r="E56" i="8"/>
  <c r="M56" i="8"/>
  <c r="E57" i="8"/>
  <c r="M57" i="8"/>
  <c r="E58" i="8"/>
  <c r="M58" i="8"/>
  <c r="E59" i="8"/>
  <c r="M59" i="8"/>
  <c r="E60" i="8"/>
  <c r="M60" i="8"/>
  <c r="E61" i="8"/>
  <c r="M61" i="8"/>
  <c r="E62" i="8"/>
  <c r="M62" i="8"/>
  <c r="E63" i="8"/>
  <c r="M63" i="8"/>
  <c r="E64" i="8"/>
  <c r="M64" i="8"/>
  <c r="E65" i="8"/>
  <c r="M65" i="8"/>
  <c r="E66" i="8"/>
  <c r="M66" i="8"/>
  <c r="E67" i="8"/>
  <c r="M67" i="8"/>
  <c r="E68" i="8"/>
  <c r="M68" i="8"/>
  <c r="E69" i="8"/>
  <c r="M69" i="8"/>
  <c r="E70" i="8"/>
  <c r="M70" i="8"/>
  <c r="E71" i="8"/>
  <c r="M71" i="8"/>
  <c r="E73" i="8"/>
  <c r="M73" i="8"/>
  <c r="E74" i="8"/>
  <c r="M74" i="8"/>
  <c r="E75" i="8"/>
  <c r="M75" i="8"/>
  <c r="E76" i="8"/>
  <c r="M76" i="8"/>
  <c r="E77" i="8"/>
  <c r="M77" i="8"/>
  <c r="E78" i="8"/>
  <c r="M78" i="8"/>
  <c r="E79" i="8"/>
  <c r="M79" i="8"/>
  <c r="E80" i="8"/>
  <c r="M80" i="8"/>
  <c r="E81" i="8"/>
  <c r="M81" i="8"/>
  <c r="E82" i="8"/>
  <c r="M82" i="8"/>
  <c r="E83" i="8"/>
  <c r="M83" i="8"/>
  <c r="E84" i="8"/>
  <c r="M84" i="8"/>
  <c r="E85" i="8"/>
  <c r="M85" i="8"/>
  <c r="E87" i="8"/>
  <c r="M87" i="8"/>
  <c r="E88" i="8"/>
  <c r="M88" i="8"/>
  <c r="E89" i="8"/>
  <c r="M89" i="8"/>
  <c r="E90" i="8"/>
  <c r="M90" i="8"/>
  <c r="E91" i="8"/>
  <c r="M91" i="8"/>
  <c r="E92" i="8"/>
  <c r="M92" i="8"/>
  <c r="E93" i="8"/>
  <c r="M93" i="8"/>
  <c r="J1" i="8" l="1"/>
</calcChain>
</file>

<file path=xl/comments1.xml><?xml version="1.0" encoding="utf-8"?>
<comments xmlns="http://schemas.openxmlformats.org/spreadsheetml/2006/main">
  <authors>
    <author>GM Samaras</author>
  </authors>
  <commentList>
    <comment ref="J5" authorId="0" shapeId="0">
      <text/>
    </comment>
    <comment ref="R5" authorId="0" shapeId="0">
      <text/>
    </comment>
    <comment ref="J6" authorId="0" shapeId="0">
      <text/>
    </comment>
    <comment ref="R6" authorId="0" shapeId="0">
      <text/>
    </comment>
    <comment ref="J7" authorId="0" shapeId="0">
      <text/>
    </comment>
    <comment ref="R7" authorId="0" shapeId="0">
      <text/>
    </comment>
    <comment ref="J8" authorId="0" shapeId="0">
      <text/>
    </comment>
    <comment ref="R8" authorId="0" shapeId="0">
      <text/>
    </comment>
    <comment ref="J9" authorId="0" shapeId="0">
      <text/>
    </comment>
    <comment ref="R9" authorId="0" shapeId="0">
      <text/>
    </comment>
    <comment ref="J10" authorId="0" shapeId="0">
      <text/>
    </comment>
    <comment ref="R10" authorId="0" shapeId="0">
      <text/>
    </comment>
    <comment ref="J11" authorId="0" shapeId="0">
      <text/>
    </comment>
    <comment ref="R11" authorId="0" shapeId="0">
      <text/>
    </comment>
    <comment ref="J12" authorId="0" shapeId="0">
      <text/>
    </comment>
    <comment ref="R12" authorId="0" shapeId="0">
      <text/>
    </comment>
    <comment ref="J13" authorId="0" shapeId="0">
      <text/>
    </comment>
    <comment ref="R13" authorId="0" shapeId="0">
      <text/>
    </comment>
    <comment ref="J14" authorId="0" shapeId="0">
      <text/>
    </comment>
    <comment ref="R14" authorId="0" shapeId="0">
      <text/>
    </comment>
    <comment ref="J15" authorId="0" shapeId="0">
      <text/>
    </comment>
    <comment ref="R15" authorId="0" shapeId="0">
      <text/>
    </comment>
    <comment ref="J16" authorId="0" shapeId="0">
      <text/>
    </comment>
    <comment ref="R16" authorId="0" shapeId="0">
      <text/>
    </comment>
    <comment ref="J17" authorId="0" shapeId="0">
      <text/>
    </comment>
    <comment ref="R17" authorId="0" shapeId="0">
      <text/>
    </comment>
    <comment ref="J18" authorId="0" shapeId="0">
      <text/>
    </comment>
    <comment ref="R18" authorId="0" shapeId="0">
      <text/>
    </comment>
    <comment ref="J19" authorId="0" shapeId="0">
      <text/>
    </comment>
    <comment ref="R19" authorId="0" shapeId="0">
      <text/>
    </comment>
    <comment ref="J21" authorId="0" shapeId="0">
      <text/>
    </comment>
    <comment ref="R21" authorId="0" shapeId="0">
      <text/>
    </comment>
    <comment ref="J22" authorId="0" shapeId="0">
      <text/>
    </comment>
    <comment ref="R22" authorId="0" shapeId="0">
      <text/>
    </comment>
    <comment ref="J23" authorId="0" shapeId="0">
      <text/>
    </comment>
    <comment ref="R23" authorId="0" shapeId="0">
      <text/>
    </comment>
    <comment ref="J24" authorId="0" shapeId="0">
      <text/>
    </comment>
    <comment ref="R24" authorId="0" shapeId="0">
      <text/>
    </comment>
    <comment ref="J25" authorId="0" shapeId="0">
      <text/>
    </comment>
    <comment ref="R25" authorId="0" shapeId="0">
      <text/>
    </comment>
    <comment ref="J26" authorId="0" shapeId="0">
      <text/>
    </comment>
    <comment ref="R26" authorId="0" shapeId="0">
      <text/>
    </comment>
    <comment ref="J27" authorId="0" shapeId="0">
      <text/>
    </comment>
    <comment ref="R27" authorId="0" shapeId="0">
      <text/>
    </comment>
    <comment ref="J28" authorId="0" shapeId="0">
      <text/>
    </comment>
    <comment ref="R28" authorId="0" shapeId="0">
      <text/>
    </comment>
    <comment ref="J29" authorId="0" shapeId="0">
      <text/>
    </comment>
    <comment ref="R29" authorId="0" shapeId="0">
      <text/>
    </comment>
    <comment ref="J30" authorId="0" shapeId="0">
      <text/>
    </comment>
    <comment ref="R30" authorId="0" shapeId="0">
      <text/>
    </comment>
    <comment ref="J31" authorId="0" shapeId="0">
      <text/>
    </comment>
    <comment ref="R31" authorId="0" shapeId="0">
      <text/>
    </comment>
    <comment ref="J32" authorId="0" shapeId="0">
      <text/>
    </comment>
    <comment ref="R32" authorId="0" shapeId="0">
      <text/>
    </comment>
    <comment ref="J33" authorId="0" shapeId="0">
      <text/>
    </comment>
    <comment ref="R33" authorId="0" shapeId="0">
      <text/>
    </comment>
    <comment ref="J34" authorId="0" shapeId="0">
      <text/>
    </comment>
    <comment ref="R34" authorId="0" shapeId="0">
      <text/>
    </comment>
    <comment ref="J36" authorId="0" shapeId="0">
      <text/>
    </comment>
    <comment ref="R36" authorId="0" shapeId="0">
      <text/>
    </comment>
    <comment ref="J37" authorId="0" shapeId="0">
      <text/>
    </comment>
    <comment ref="R37" authorId="0" shapeId="0">
      <text/>
    </comment>
    <comment ref="J38" authorId="0" shapeId="0">
      <text/>
    </comment>
    <comment ref="R38" authorId="0" shapeId="0">
      <text/>
    </comment>
    <comment ref="J39" authorId="0" shapeId="0">
      <text/>
    </comment>
    <comment ref="R39" authorId="0" shapeId="0">
      <text/>
    </comment>
    <comment ref="J40" authorId="0" shapeId="0">
      <text/>
    </comment>
    <comment ref="R40" authorId="0" shapeId="0">
      <text/>
    </comment>
    <comment ref="J41" authorId="0" shapeId="0">
      <text/>
    </comment>
    <comment ref="R41" authorId="0" shapeId="0">
      <text/>
    </comment>
    <comment ref="J42" authorId="0" shapeId="0">
      <text/>
    </comment>
    <comment ref="R42" authorId="0" shapeId="0">
      <text/>
    </comment>
    <comment ref="J43" authorId="0" shapeId="0">
      <text/>
    </comment>
    <comment ref="R43" authorId="0" shapeId="0">
      <text/>
    </comment>
    <comment ref="J44" authorId="0" shapeId="0">
      <text/>
    </comment>
    <comment ref="R44" authorId="0" shapeId="0">
      <text/>
    </comment>
    <comment ref="J45" authorId="0" shapeId="0">
      <text/>
    </comment>
    <comment ref="R45" authorId="0" shapeId="0">
      <text/>
    </comment>
    <comment ref="J47" authorId="0" shapeId="0">
      <text/>
    </comment>
    <comment ref="R47" authorId="0" shapeId="0">
      <text/>
    </comment>
    <comment ref="J48" authorId="0" shapeId="0">
      <text/>
    </comment>
    <comment ref="R48" authorId="0" shapeId="0">
      <text/>
    </comment>
    <comment ref="J49" authorId="0" shapeId="0">
      <text/>
    </comment>
    <comment ref="R49" authorId="0" shapeId="0">
      <text/>
    </comment>
    <comment ref="J50" authorId="0" shapeId="0">
      <text/>
    </comment>
    <comment ref="R50" authorId="0" shapeId="0">
      <text/>
    </comment>
    <comment ref="J51" authorId="0" shapeId="0">
      <text/>
    </comment>
    <comment ref="R51" authorId="0" shapeId="0">
      <text/>
    </comment>
    <comment ref="J52" authorId="0" shapeId="0">
      <text/>
    </comment>
    <comment ref="R52" authorId="0" shapeId="0">
      <text/>
    </comment>
    <comment ref="J53" authorId="0" shapeId="0">
      <text/>
    </comment>
    <comment ref="R53" authorId="0" shapeId="0">
      <text/>
    </comment>
    <comment ref="J54" authorId="0" shapeId="0">
      <text/>
    </comment>
    <comment ref="R54" authorId="0" shapeId="0">
      <text/>
    </comment>
    <comment ref="J56" authorId="0" shapeId="0">
      <text/>
    </comment>
    <comment ref="R56" authorId="0" shapeId="0">
      <text/>
    </comment>
    <comment ref="J57" authorId="0" shapeId="0">
      <text/>
    </comment>
    <comment ref="R57" authorId="0" shapeId="0">
      <text/>
    </comment>
    <comment ref="J58" authorId="0" shapeId="0">
      <text/>
    </comment>
    <comment ref="R58" authorId="0" shapeId="0">
      <text/>
    </comment>
    <comment ref="J59" authorId="0" shapeId="0">
      <text/>
    </comment>
    <comment ref="R59" authorId="0" shapeId="0">
      <text/>
    </comment>
    <comment ref="J60" authorId="0" shapeId="0">
      <text/>
    </comment>
    <comment ref="R60" authorId="0" shapeId="0">
      <text/>
    </comment>
    <comment ref="J61" authorId="0" shapeId="0">
      <text/>
    </comment>
    <comment ref="R61" authorId="0" shapeId="0">
      <text/>
    </comment>
    <comment ref="J62" authorId="0" shapeId="0">
      <text/>
    </comment>
    <comment ref="R62" authorId="0" shapeId="0">
      <text/>
    </comment>
    <comment ref="J63" authorId="0" shapeId="0">
      <text/>
    </comment>
    <comment ref="R63" authorId="0" shapeId="0">
      <text/>
    </comment>
    <comment ref="J64" authorId="0" shapeId="0">
      <text/>
    </comment>
    <comment ref="R64" authorId="0" shapeId="0">
      <text/>
    </comment>
    <comment ref="J65" authorId="0" shapeId="0">
      <text/>
    </comment>
    <comment ref="R65" authorId="0" shapeId="0">
      <text/>
    </comment>
    <comment ref="J66" authorId="0" shapeId="0">
      <text/>
    </comment>
    <comment ref="R66" authorId="0" shapeId="0">
      <text/>
    </comment>
    <comment ref="J67" authorId="0" shapeId="0">
      <text/>
    </comment>
    <comment ref="R67" authorId="0" shapeId="0">
      <text/>
    </comment>
    <comment ref="J68" authorId="0" shapeId="0">
      <text/>
    </comment>
    <comment ref="R68" authorId="0" shapeId="0">
      <text/>
    </comment>
    <comment ref="J69" authorId="0" shapeId="0">
      <text/>
    </comment>
    <comment ref="R69" authorId="0" shapeId="0">
      <text/>
    </comment>
    <comment ref="J70" authorId="0" shapeId="0">
      <text/>
    </comment>
    <comment ref="R70" authorId="0" shapeId="0">
      <text/>
    </comment>
    <comment ref="J71" authorId="0" shapeId="0">
      <text/>
    </comment>
    <comment ref="R71" authorId="0" shapeId="0">
      <text/>
    </comment>
    <comment ref="J73" authorId="0" shapeId="0">
      <text/>
    </comment>
    <comment ref="R73" authorId="0" shapeId="0">
      <text/>
    </comment>
    <comment ref="J74" authorId="0" shapeId="0">
      <text/>
    </comment>
    <comment ref="R74" authorId="0" shapeId="0">
      <text/>
    </comment>
    <comment ref="J75" authorId="0" shapeId="0">
      <text/>
    </comment>
    <comment ref="R75" authorId="0" shapeId="0">
      <text/>
    </comment>
    <comment ref="J76" authorId="0" shapeId="0">
      <text/>
    </comment>
    <comment ref="R76" authorId="0" shapeId="0">
      <text/>
    </comment>
    <comment ref="J77" authorId="0" shapeId="0">
      <text/>
    </comment>
    <comment ref="R77" authorId="0" shapeId="0">
      <text/>
    </comment>
    <comment ref="J78" authorId="0" shapeId="0">
      <text/>
    </comment>
    <comment ref="R78" authorId="0" shapeId="0">
      <text/>
    </comment>
    <comment ref="J79" authorId="0" shapeId="0">
      <text/>
    </comment>
    <comment ref="R79" authorId="0" shapeId="0">
      <text/>
    </comment>
    <comment ref="J80" authorId="0" shapeId="0">
      <text/>
    </comment>
    <comment ref="R80" authorId="0" shapeId="0">
      <text/>
    </comment>
    <comment ref="J81" authorId="0" shapeId="0">
      <text/>
    </comment>
    <comment ref="R81" authorId="0" shapeId="0">
      <text/>
    </comment>
    <comment ref="J82" authorId="0" shapeId="0">
      <text/>
    </comment>
    <comment ref="R82" authorId="0" shapeId="0">
      <text/>
    </comment>
    <comment ref="J83" authorId="0" shapeId="0">
      <text/>
    </comment>
    <comment ref="R83" authorId="0" shapeId="0">
      <text/>
    </comment>
    <comment ref="J84" authorId="0" shapeId="0">
      <text/>
    </comment>
    <comment ref="R84" authorId="0" shapeId="0">
      <text/>
    </comment>
    <comment ref="J85" authorId="0" shapeId="0">
      <text/>
    </comment>
    <comment ref="R85" authorId="0" shapeId="0">
      <text/>
    </comment>
    <comment ref="J87" authorId="0" shapeId="0">
      <text/>
    </comment>
    <comment ref="R87" authorId="0" shapeId="0">
      <text/>
    </comment>
    <comment ref="J88" authorId="0" shapeId="0">
      <text/>
    </comment>
    <comment ref="R88" authorId="0" shapeId="0">
      <text/>
    </comment>
    <comment ref="J89" authorId="0" shapeId="0">
      <text/>
    </comment>
    <comment ref="R89" authorId="0" shapeId="0">
      <text/>
    </comment>
    <comment ref="J90" authorId="0" shapeId="0">
      <text/>
    </comment>
    <comment ref="R90" authorId="0" shapeId="0">
      <text/>
    </comment>
    <comment ref="J91" authorId="0" shapeId="0">
      <text/>
    </comment>
    <comment ref="R91" authorId="0" shapeId="0">
      <text/>
    </comment>
    <comment ref="J92" authorId="0" shapeId="0">
      <text/>
    </comment>
    <comment ref="R92" authorId="0" shapeId="0">
      <text/>
    </comment>
    <comment ref="J93" authorId="0" shapeId="0">
      <text/>
    </comment>
    <comment ref="R93" authorId="0" shapeId="0">
      <text/>
    </comment>
    <comment ref="J95" authorId="0" shapeId="0">
      <text/>
    </comment>
    <comment ref="R95" authorId="0" shapeId="0">
      <text/>
    </comment>
    <comment ref="J96" authorId="0" shapeId="0">
      <text/>
    </comment>
    <comment ref="R96" authorId="0" shapeId="0">
      <text/>
    </comment>
    <comment ref="J97" authorId="0" shapeId="0">
      <text/>
    </comment>
    <comment ref="R97" authorId="0" shapeId="0">
      <text/>
    </comment>
    <comment ref="J98" authorId="0" shapeId="0">
      <text/>
    </comment>
    <comment ref="R98" authorId="0" shapeId="0">
      <text/>
    </comment>
    <comment ref="J99" authorId="0" shapeId="0">
      <text/>
    </comment>
    <comment ref="R99" authorId="0" shapeId="0">
      <text/>
    </comment>
    <comment ref="J100" authorId="0" shapeId="0">
      <text/>
    </comment>
    <comment ref="R100" authorId="0" shapeId="0">
      <text/>
    </comment>
    <comment ref="J102" authorId="0" shapeId="0">
      <text/>
    </comment>
    <comment ref="R102" authorId="0" shapeId="0">
      <text/>
    </comment>
    <comment ref="J103" authorId="0" shapeId="0">
      <text/>
    </comment>
    <comment ref="R103" authorId="0" shapeId="0">
      <text/>
    </comment>
    <comment ref="J104" authorId="0" shapeId="0">
      <text/>
    </comment>
    <comment ref="R104" authorId="0" shapeId="0">
      <text/>
    </comment>
    <comment ref="J105" authorId="0" shapeId="0">
      <text/>
    </comment>
    <comment ref="R105" authorId="0" shapeId="0">
      <text/>
    </comment>
    <comment ref="J106" authorId="0" shapeId="0">
      <text/>
    </comment>
    <comment ref="R106" authorId="0" shapeId="0">
      <text/>
    </comment>
    <comment ref="J107" authorId="0" shapeId="0">
      <text/>
    </comment>
    <comment ref="R107" authorId="0" shapeId="0">
      <text/>
    </comment>
    <comment ref="J108" authorId="0" shapeId="0">
      <text/>
    </comment>
    <comment ref="R108" authorId="0" shapeId="0">
      <text/>
    </comment>
    <comment ref="J110" authorId="0" shapeId="0">
      <text/>
    </comment>
    <comment ref="R110" authorId="0" shapeId="0">
      <text/>
    </comment>
    <comment ref="J111" authorId="0" shapeId="0">
      <text/>
    </comment>
    <comment ref="R111" authorId="0" shapeId="0">
      <text/>
    </comment>
    <comment ref="J112" authorId="0" shapeId="0">
      <text/>
    </comment>
    <comment ref="R112" authorId="0" shapeId="0">
      <text/>
    </comment>
    <comment ref="J113" authorId="0" shapeId="0">
      <text/>
    </comment>
    <comment ref="R113" authorId="0" shapeId="0">
      <text/>
    </comment>
    <comment ref="J114" authorId="0" shapeId="0">
      <text/>
    </comment>
    <comment ref="R114" authorId="0" shapeId="0">
      <text/>
    </comment>
    <comment ref="J115" authorId="0" shapeId="0">
      <text/>
    </comment>
    <comment ref="R115" authorId="0" shapeId="0">
      <text/>
    </comment>
    <comment ref="J116" authorId="0" shapeId="0">
      <text/>
    </comment>
    <comment ref="R116" authorId="0" shapeId="0">
      <text/>
    </comment>
    <comment ref="J118" authorId="0" shapeId="0">
      <text/>
    </comment>
    <comment ref="R118" authorId="0" shapeId="0">
      <text/>
    </comment>
    <comment ref="J119" authorId="0" shapeId="0">
      <text/>
    </comment>
    <comment ref="R119" authorId="0" shapeId="0">
      <text/>
    </comment>
    <comment ref="J120" authorId="0" shapeId="0">
      <text/>
    </comment>
    <comment ref="R120" authorId="0" shapeId="0">
      <text/>
    </comment>
    <comment ref="J121" authorId="0" shapeId="0">
      <text/>
    </comment>
    <comment ref="R121" authorId="0" shapeId="0">
      <text/>
    </comment>
    <comment ref="J122" authorId="0" shapeId="0">
      <text/>
    </comment>
    <comment ref="R122" authorId="0" shapeId="0">
      <text/>
    </comment>
    <comment ref="J123" authorId="0" shapeId="0">
      <text/>
    </comment>
    <comment ref="R123" authorId="0" shapeId="0">
      <text/>
    </comment>
    <comment ref="J124" authorId="0" shapeId="0">
      <text/>
    </comment>
    <comment ref="R124" authorId="0" shapeId="0">
      <text/>
    </comment>
    <comment ref="J125" authorId="0" shapeId="0">
      <text/>
    </comment>
    <comment ref="R125" authorId="0" shapeId="0">
      <text/>
    </comment>
    <comment ref="J126" authorId="0" shapeId="0">
      <text/>
    </comment>
    <comment ref="R126" authorId="0" shapeId="0">
      <text/>
    </comment>
  </commentList>
</comments>
</file>

<file path=xl/sharedStrings.xml><?xml version="1.0" encoding="utf-8"?>
<sst xmlns="http://schemas.openxmlformats.org/spreadsheetml/2006/main" count="270" uniqueCount="265">
  <si>
    <t>Supply of anesthetic agent</t>
  </si>
  <si>
    <t>Inadequate specification of service and maintenance</t>
  </si>
  <si>
    <t>E7.01</t>
  </si>
  <si>
    <t>E8.01</t>
  </si>
  <si>
    <t>E9.01</t>
  </si>
  <si>
    <t>Re-use and/or improper re-use</t>
  </si>
  <si>
    <t>E10.01</t>
  </si>
  <si>
    <t>E11.01</t>
  </si>
  <si>
    <t>Insufficient warning of side effects</t>
  </si>
  <si>
    <t>E12.01</t>
  </si>
  <si>
    <t>Inadequate warning of hazards likely with re-use of single use devices</t>
  </si>
  <si>
    <t>E13.01</t>
  </si>
  <si>
    <t>E14.01</t>
  </si>
  <si>
    <t>E15.01</t>
  </si>
  <si>
    <t>Sharp edges or points</t>
  </si>
  <si>
    <t>E16.01</t>
  </si>
  <si>
    <t>F.  User Interface</t>
  </si>
  <si>
    <t>F1.01</t>
  </si>
  <si>
    <t>F2.01</t>
  </si>
  <si>
    <t>Lapses and cognitive recall errors</t>
  </si>
  <si>
    <t>F3.01</t>
  </si>
  <si>
    <t>Slips and blunders (mental or physical)</t>
  </si>
  <si>
    <t>F4.01</t>
  </si>
  <si>
    <t>Violation of abbreviation of instructions, procedures, etc.</t>
  </si>
  <si>
    <t>F5.01</t>
  </si>
  <si>
    <t>Complex or confusing control system</t>
  </si>
  <si>
    <t>F6.01</t>
  </si>
  <si>
    <t>Ambiguous or unclear device state</t>
  </si>
  <si>
    <t>F7.01</t>
  </si>
  <si>
    <t>Ambiguous or unclear presentation of settings, measurements, or other information</t>
  </si>
  <si>
    <t>F8.01</t>
  </si>
  <si>
    <t>Misrepresentation of results</t>
  </si>
  <si>
    <t>F9.01</t>
  </si>
  <si>
    <t>Insufficient visibility, audibility, or tactility</t>
  </si>
  <si>
    <t>F10.01</t>
  </si>
  <si>
    <t xml:space="preserve">Inadequate packaging </t>
  </si>
  <si>
    <t>F11.01</t>
  </si>
  <si>
    <t>Poor mapping of controls to action, or of display information to actual state</t>
  </si>
  <si>
    <t>F12.01</t>
  </si>
  <si>
    <t>Controversial modes or mappings as compared to existing equipment</t>
  </si>
  <si>
    <t>F13.01</t>
  </si>
  <si>
    <t>G.  Functional Failure, Maintenance, Aging</t>
  </si>
  <si>
    <t>G1.01</t>
  </si>
  <si>
    <t>Erroneous data transfer</t>
  </si>
  <si>
    <t>G2.01</t>
  </si>
  <si>
    <t>Lack of, or inadequate specification for maintenance including inadequate specification of post-maintenance functional checks</t>
  </si>
  <si>
    <t>G3.01</t>
  </si>
  <si>
    <t>Inadequate maintenance</t>
  </si>
  <si>
    <t>G4.01</t>
  </si>
  <si>
    <t>Lack of adequate determination of the end of life of the medical device</t>
  </si>
  <si>
    <t>G5.01</t>
  </si>
  <si>
    <t>Loss of electrical/mechanical integrity</t>
  </si>
  <si>
    <t>G6.01</t>
  </si>
  <si>
    <t>Deterioration in function as a result of repeated use</t>
  </si>
  <si>
    <t>Mistakes and judgment errors</t>
  </si>
  <si>
    <t>N/A</t>
  </si>
  <si>
    <t>Radiation (Ionizing)</t>
  </si>
  <si>
    <t>Reasonably foreseeable misuse/abuse</t>
  </si>
  <si>
    <t>SEV</t>
  </si>
  <si>
    <t>FAILURE CAUSE</t>
  </si>
  <si>
    <t>CLASS</t>
  </si>
  <si>
    <t>A.  Energy</t>
  </si>
  <si>
    <t>A1.01</t>
  </si>
  <si>
    <t>Electricity</t>
  </si>
  <si>
    <t>A2.01</t>
  </si>
  <si>
    <t>A3.01</t>
  </si>
  <si>
    <t>A4.01</t>
  </si>
  <si>
    <t>Ionizing Radiation</t>
  </si>
  <si>
    <t>A5.01</t>
  </si>
  <si>
    <t>Non-ionizing Radiation</t>
  </si>
  <si>
    <t>A6.01</t>
  </si>
  <si>
    <t>Moving Parts</t>
  </si>
  <si>
    <t>A7.01</t>
  </si>
  <si>
    <t>Unintended motion</t>
  </si>
  <si>
    <t>A8.01</t>
  </si>
  <si>
    <t>Suspended Masses</t>
  </si>
  <si>
    <t>A9.01</t>
  </si>
  <si>
    <t>Failure of Patient Support Device</t>
  </si>
  <si>
    <t>A10.01</t>
  </si>
  <si>
    <t>Pressure (e.g. vessel rupture)</t>
  </si>
  <si>
    <t>A11.01</t>
  </si>
  <si>
    <t>A12.01</t>
  </si>
  <si>
    <t>Magnetic fields (e.g. MRI)</t>
  </si>
  <si>
    <t>A13.01</t>
  </si>
  <si>
    <t>B.  Biological</t>
  </si>
  <si>
    <t>B1.01</t>
  </si>
  <si>
    <t>Bio-contamination</t>
  </si>
  <si>
    <t>B2.01</t>
  </si>
  <si>
    <t>Bio-incompatibility</t>
  </si>
  <si>
    <t>B3.01</t>
  </si>
  <si>
    <t>B4.01</t>
  </si>
  <si>
    <t>Toxicity</t>
  </si>
  <si>
    <t>B5.01</t>
  </si>
  <si>
    <t>Allergenicity</t>
  </si>
  <si>
    <t>B6.01</t>
  </si>
  <si>
    <t>Mutagenicity</t>
  </si>
  <si>
    <t>B7.01</t>
  </si>
  <si>
    <t>Oncogenicity</t>
  </si>
  <si>
    <t>B8.01</t>
  </si>
  <si>
    <t>Teratogenicity</t>
  </si>
  <si>
    <t>B9.01</t>
  </si>
  <si>
    <t>Carcinogenicity</t>
  </si>
  <si>
    <t>B10.01</t>
  </si>
  <si>
    <t>Re- and/or cross-infection</t>
  </si>
  <si>
    <t>B11.01</t>
  </si>
  <si>
    <t>Pyrogenicity</t>
  </si>
  <si>
    <t>B12.01</t>
  </si>
  <si>
    <t>Inability to maintain hygienic safety</t>
  </si>
  <si>
    <t>B13.01</t>
  </si>
  <si>
    <t>Degradation</t>
  </si>
  <si>
    <t>B14.01</t>
  </si>
  <si>
    <t>C.  Environmental</t>
  </si>
  <si>
    <t>C1.01</t>
  </si>
  <si>
    <t>Electromagnetic Fields</t>
  </si>
  <si>
    <t>C2.01</t>
  </si>
  <si>
    <t>Susceptibility to electromagnetic interference</t>
  </si>
  <si>
    <t>C3.01</t>
  </si>
  <si>
    <t>Emissions of electromagnetic interference</t>
  </si>
  <si>
    <t>C4.01</t>
  </si>
  <si>
    <t>Inadequate supply of power</t>
  </si>
  <si>
    <t>C5.01</t>
  </si>
  <si>
    <t>Inadequate supply of coolant</t>
  </si>
  <si>
    <t>C6.01</t>
  </si>
  <si>
    <t>Storage or operation outside prescribed environmental conditions</t>
  </si>
  <si>
    <t>C7.01</t>
  </si>
  <si>
    <t>Incompatibility with other devices with which it is intended to be used</t>
  </si>
  <si>
    <t>C8.01</t>
  </si>
  <si>
    <t>Accidental mechanical damage</t>
  </si>
  <si>
    <t>C9.01</t>
  </si>
  <si>
    <t>Contamination due to waste products and/or medical device disposal</t>
  </si>
  <si>
    <t>C10.01</t>
  </si>
  <si>
    <t>D. Incorrect Output</t>
  </si>
  <si>
    <t>D1.01</t>
  </si>
  <si>
    <t>D2.01</t>
  </si>
  <si>
    <t>D3.01</t>
  </si>
  <si>
    <t>Volume</t>
  </si>
  <si>
    <t>D4.01</t>
  </si>
  <si>
    <t>Pressure</t>
  </si>
  <si>
    <t>D5.01</t>
  </si>
  <si>
    <t>Supply of medical gases</t>
  </si>
  <si>
    <t>D6.01</t>
  </si>
  <si>
    <t>D7.01</t>
  </si>
  <si>
    <t>E.  Use Of Device</t>
  </si>
  <si>
    <t>E1.01</t>
  </si>
  <si>
    <t>Inadequate Labeling</t>
  </si>
  <si>
    <t>E2.01</t>
  </si>
  <si>
    <t>Inadequate Operating Instructions such as:</t>
  </si>
  <si>
    <t>E3.01</t>
  </si>
  <si>
    <t>Inadequate Specification of accessories</t>
  </si>
  <si>
    <t>E4.01</t>
  </si>
  <si>
    <t>Inadequate Specification of pre-use checks</t>
  </si>
  <si>
    <t>E5.01</t>
  </si>
  <si>
    <t>Over-complicated operating instructions</t>
  </si>
  <si>
    <t>E6.01</t>
  </si>
  <si>
    <t>INITIAL RISK ASSESSMENT</t>
  </si>
  <si>
    <t>RECOMMENDED ACTION</t>
  </si>
  <si>
    <t>Incorrect measurement and other meteorological/barometric aspects</t>
  </si>
  <si>
    <t>p(OCC)</t>
  </si>
  <si>
    <t>Justification Document
Reference(s)</t>
  </si>
  <si>
    <t>FAILURE MODE or
REASON FOR "N/A"</t>
  </si>
  <si>
    <t>ITEM 
#</t>
  </si>
  <si>
    <t>Use by unskilled/untrained/inadequately trained personnel</t>
  </si>
  <si>
    <t>ITEM
 #</t>
  </si>
  <si>
    <t>Acceptable or
 Justified</t>
  </si>
  <si>
    <t>Action Taken or Doc Ref #</t>
  </si>
  <si>
    <t>iRI</t>
  </si>
  <si>
    <t>fRI</t>
  </si>
  <si>
    <t>Initial Aggregate Risk Index Estimate =</t>
  </si>
  <si>
    <t>Resultant Aggregate Risk Index Est =</t>
  </si>
  <si>
    <t>H1.01</t>
  </si>
  <si>
    <t>H2.01</t>
  </si>
  <si>
    <t>Data corruption</t>
  </si>
  <si>
    <t>Physical security</t>
  </si>
  <si>
    <t>H3.01</t>
  </si>
  <si>
    <t>H4.01</t>
  </si>
  <si>
    <t>H.  Security</t>
  </si>
  <si>
    <t>H5.01</t>
  </si>
  <si>
    <t>Network Security</t>
  </si>
  <si>
    <t>H6.01</t>
  </si>
  <si>
    <t>Data storage &amp; transfer security</t>
  </si>
  <si>
    <t>J1.01</t>
  </si>
  <si>
    <t>J2.01</t>
  </si>
  <si>
    <t>J3.01</t>
  </si>
  <si>
    <t>J4.01</t>
  </si>
  <si>
    <t>J5.01</t>
  </si>
  <si>
    <t>J.  Software</t>
  </si>
  <si>
    <t>Functionality</t>
  </si>
  <si>
    <t>Reliability</t>
  </si>
  <si>
    <t>Robustness</t>
  </si>
  <si>
    <t>Incorrect formulation
(chemical composition)</t>
  </si>
  <si>
    <t>Other Energy Issues</t>
  </si>
  <si>
    <t>Other Biological Issues</t>
  </si>
  <si>
    <t>Other Environmental Issues</t>
  </si>
  <si>
    <t>Other Incorrect Output Issues</t>
  </si>
  <si>
    <t>Other UoD Issues</t>
  </si>
  <si>
    <t xml:space="preserve">Other UI Issues: </t>
  </si>
  <si>
    <t>Other FF, M &amp; A Issues</t>
  </si>
  <si>
    <t>Other Security Issues</t>
  </si>
  <si>
    <t>Other Software Issues</t>
  </si>
  <si>
    <t>Software accuracy
(sensor, actuator, operator I/O, computation)</t>
  </si>
  <si>
    <t>Safety
(generation of hazardous states)</t>
  </si>
  <si>
    <t>Capacity
(Memory, Timing, Messaging)</t>
  </si>
  <si>
    <t>Protected Health Information (PHI) security</t>
  </si>
  <si>
    <t>Incompatibility with 
consumables/accessories/other medical devices</t>
  </si>
  <si>
    <t>J7.01</t>
  </si>
  <si>
    <t>HAZARD  (POTENTIAL SOURCE OF HARM)</t>
  </si>
  <si>
    <t>RESULTANT RISK ASSESSMENT</t>
  </si>
  <si>
    <t>TYPE CONTROL</t>
  </si>
  <si>
    <t>Safe By Design</t>
  </si>
  <si>
    <t>Engineering Control</t>
  </si>
  <si>
    <t>Labeling!</t>
  </si>
  <si>
    <t>HAZARD IDENTIFICATION</t>
  </si>
  <si>
    <t>PROPOSED RISK CONTROL</t>
  </si>
  <si>
    <t>K.  Manufacturing</t>
  </si>
  <si>
    <t>K1.01</t>
  </si>
  <si>
    <t>K2.01</t>
  </si>
  <si>
    <t>Wrong software or firmware installed</t>
  </si>
  <si>
    <t>K3.01</t>
  </si>
  <si>
    <t>Safety deficient due to manufacturing errors</t>
  </si>
  <si>
    <t>K4.01</t>
  </si>
  <si>
    <t>Inadequate packaging &amp; xport protection</t>
  </si>
  <si>
    <t>K5.01</t>
  </si>
  <si>
    <t>K7.01</t>
  </si>
  <si>
    <t>J6.01</t>
  </si>
  <si>
    <t>K6.01</t>
  </si>
  <si>
    <t>Other Manufacturing Issues</t>
  </si>
  <si>
    <t>Wrong component type or grade
purchased and installed</t>
  </si>
  <si>
    <t>Missing documentation and/or 
other required accessories</t>
  </si>
  <si>
    <t>Functionality deficient due to manufacturing errors
(does not meet intended use)</t>
  </si>
  <si>
    <t>Post-Mitigation Risk Classification Regions</t>
  </si>
  <si>
    <r>
      <rPr>
        <b/>
        <u/>
        <sz val="12"/>
        <rFont val="Arial"/>
        <family val="2"/>
      </rPr>
      <t>Initial</t>
    </r>
    <r>
      <rPr>
        <b/>
        <sz val="12"/>
        <rFont val="Arial"/>
        <family val="2"/>
      </rPr>
      <t xml:space="preserve"> Risk Classification Regions</t>
    </r>
  </si>
  <si>
    <t>Debris</t>
  </si>
  <si>
    <t>D8.01</t>
  </si>
  <si>
    <t>Device access security,
including side channel vulnerabilities</t>
  </si>
  <si>
    <t>Electricity, including line voltage,
leakage current, electric fields,  etc.</t>
  </si>
  <si>
    <t>Heat, including high and low temperatures</t>
  </si>
  <si>
    <t>A14.01</t>
  </si>
  <si>
    <t>A15.01</t>
  </si>
  <si>
    <t>Acoustic Energy / Pressure</t>
  </si>
  <si>
    <t>Torsion, Shear, or Tensile Forces</t>
  </si>
  <si>
    <t>Mechanical Shock or Vibration</t>
  </si>
  <si>
    <t>Stored Energy</t>
  </si>
  <si>
    <t>Samaras &amp; Associates, Inc. dFMEA WorkSheet
For Educational Purposes ONLY!</t>
  </si>
  <si>
    <t>G7.01</t>
  </si>
  <si>
    <t>v 06232016</t>
  </si>
  <si>
    <t>N.B.  "Acceptable"  and "ALARP" refer to risk deemed acceptable to the medical device manufacturer; the device manufacturer can never accept risks for end-users, only for themselves.  If the manufacturer is unwilling to accept the consequences of an "extremely unlikely", but "catastrophic" event (product liability, etc.), then the post-mitigation risk scale must be changed to reflect their degree of risk aversion.</t>
  </si>
  <si>
    <t>L.  Additional IVD-specific Hazards</t>
  </si>
  <si>
    <t>L1.01</t>
  </si>
  <si>
    <t>Incorrect results, delayed results, or incorrect information accompanying the result</t>
  </si>
  <si>
    <t>L2.01</t>
  </si>
  <si>
    <t>within-batch inhomogeneity 
or batch-to-batch inconsistency</t>
  </si>
  <si>
    <t>L3.01</t>
  </si>
  <si>
    <t>non-traceable calibrator value 
or non-commutable calibrator</t>
  </si>
  <si>
    <t>L4.01</t>
  </si>
  <si>
    <t>sample or reagent carryover</t>
  </si>
  <si>
    <t>L5.01</t>
  </si>
  <si>
    <t>reagent stability failures
(storage, transportation, in-use)</t>
  </si>
  <si>
    <t>L6.01</t>
  </si>
  <si>
    <t>incorrect or corrupted patient identifications</t>
  </si>
  <si>
    <t>L7.01</t>
  </si>
  <si>
    <t>measurement imprecision
unrelated to E13.01 above</t>
  </si>
  <si>
    <t>L8.01</t>
  </si>
  <si>
    <t>problems related to sensitivity and specificity</t>
  </si>
  <si>
    <t>L9.01</t>
  </si>
  <si>
    <t>Other IVD-specific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</si>
</sst>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General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C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4"/>
      <color indexed="10"/>
      <name val="Arial"/>
      <family val="2"/>
    </font>
    <font>
      <sz val="10"/>
      <color rgb="FFFF0000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6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 vertical="center" wrapText="1"/>
      <protection locked="0" hidden="1"/>
    </xf>
    <xf numFmtId="0" fontId="8" fillId="3" borderId="9" xfId="0" applyFont="1" applyFill="1" applyBorder="1" applyAlignment="1" applyProtection="1">
      <alignment horizontal="center" vertical="center" wrapText="1"/>
      <protection locked="0" hidden="1"/>
    </xf>
    <xf numFmtId="0" fontId="9" fillId="6" borderId="16" xfId="0" applyFont="1" applyFill="1" applyBorder="1" applyAlignment="1" applyProtection="1">
      <alignment horizontal="center" vertical="center" wrapText="1"/>
      <protection locked="0" hidden="1"/>
    </xf>
    <xf numFmtId="0" fontId="8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4" borderId="8" xfId="0" applyFont="1" applyFill="1" applyBorder="1" applyAlignment="1" applyProtection="1">
      <alignment horizontal="center" vertical="center" wrapText="1"/>
      <protection locked="0" hidden="1"/>
    </xf>
    <xf numFmtId="0" fontId="8" fillId="4" borderId="4" xfId="0" applyFont="1" applyFill="1" applyBorder="1" applyAlignment="1" applyProtection="1">
      <alignment horizontal="center" vertical="center" wrapText="1"/>
      <protection locked="0" hidden="1"/>
    </xf>
    <xf numFmtId="164" fontId="4" fillId="0" borderId="1" xfId="2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164" fontId="1" fillId="0" borderId="3" xfId="2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164" fontId="1" fillId="0" borderId="1" xfId="2" applyFont="1" applyFill="1" applyBorder="1" applyAlignment="1" applyProtection="1">
      <alignment horizontal="center" vertical="center" wrapText="1"/>
      <protection locked="0" hidden="1"/>
    </xf>
    <xf numFmtId="164" fontId="4" fillId="0" borderId="1" xfId="2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center" vertical="center" wrapText="1"/>
      <protection locked="0" hidden="1"/>
    </xf>
    <xf numFmtId="164" fontId="4" fillId="2" borderId="1" xfId="2" applyFont="1" applyFill="1" applyBorder="1" applyAlignment="1" applyProtection="1">
      <alignment horizontal="center" vertical="center" wrapText="1"/>
      <protection locked="0" hidden="1"/>
    </xf>
    <xf numFmtId="164" fontId="1" fillId="2" borderId="1" xfId="2" applyFont="1" applyFill="1" applyBorder="1" applyAlignment="1" applyProtection="1">
      <alignment horizontal="center" vertical="center" wrapText="1"/>
      <protection locked="0" hidden="1"/>
    </xf>
    <xf numFmtId="164" fontId="4" fillId="0" borderId="4" xfId="2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164" fontId="1" fillId="0" borderId="1" xfId="2" applyFont="1" applyBorder="1" applyAlignment="1" applyProtection="1">
      <alignment horizontal="center" vertical="center" wrapText="1"/>
      <protection locked="0" hidden="1"/>
    </xf>
    <xf numFmtId="164" fontId="4" fillId="0" borderId="3" xfId="2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64" fontId="3" fillId="1" borderId="7" xfId="2" applyFont="1" applyFill="1" applyBorder="1" applyAlignment="1" applyProtection="1">
      <alignment horizontal="center" vertical="center" wrapText="1"/>
      <protection locked="0" hidden="1"/>
    </xf>
    <xf numFmtId="164" fontId="3" fillId="1" borderId="23" xfId="2" applyFont="1" applyFill="1" applyBorder="1" applyAlignment="1" applyProtection="1">
      <alignment horizontal="center" vertical="center" wrapText="1"/>
      <protection locked="0" hidden="1"/>
    </xf>
    <xf numFmtId="164" fontId="3" fillId="1" borderId="24" xfId="2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right" vertical="center" wrapText="1"/>
      <protection locked="0" hidden="1"/>
    </xf>
    <xf numFmtId="0" fontId="4" fillId="1" borderId="22" xfId="0" applyFont="1" applyFill="1" applyBorder="1" applyAlignment="1" applyProtection="1">
      <alignment horizontal="right" vertical="center" wrapText="1"/>
      <protection locked="0" hidden="1"/>
    </xf>
    <xf numFmtId="0" fontId="4" fillId="0" borderId="2" xfId="0" applyFont="1" applyBorder="1" applyAlignment="1" applyProtection="1">
      <alignment horizontal="right" vertical="center" wrapText="1"/>
      <protection locked="0" hidden="1"/>
    </xf>
    <xf numFmtId="44" fontId="1" fillId="0" borderId="2" xfId="1" applyFont="1" applyBorder="1" applyAlignment="1" applyProtection="1">
      <alignment horizontal="right" vertical="center" wrapText="1"/>
      <protection locked="0" hidden="1"/>
    </xf>
    <xf numFmtId="0" fontId="4" fillId="0" borderId="12" xfId="0" applyFont="1" applyBorder="1" applyAlignment="1" applyProtection="1">
      <alignment horizontal="right" vertical="center" wrapText="1"/>
      <protection locked="0" hidden="1"/>
    </xf>
    <xf numFmtId="0" fontId="1" fillId="0" borderId="2" xfId="0" applyFont="1" applyBorder="1" applyAlignment="1" applyProtection="1">
      <alignment horizontal="right" vertical="center" wrapText="1"/>
      <protection locked="0" hidden="1"/>
    </xf>
    <xf numFmtId="0" fontId="1" fillId="0" borderId="12" xfId="0" applyFont="1" applyBorder="1" applyAlignment="1" applyProtection="1">
      <alignment horizontal="right" vertical="center" wrapText="1"/>
      <protection locked="0"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11" xfId="0" applyFont="1" applyBorder="1" applyAlignment="1" applyProtection="1">
      <alignment horizontal="center" vertical="center" wrapText="1"/>
      <protection locked="0" hidden="1"/>
    </xf>
    <xf numFmtId="0" fontId="4" fillId="0" borderId="26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vertical="top" wrapText="1"/>
    </xf>
    <xf numFmtId="0" fontId="18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>
      <alignment vertical="center" wrapText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vertical="center" wrapText="1"/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locked="0" hidden="1"/>
    </xf>
    <xf numFmtId="0" fontId="8" fillId="4" borderId="10" xfId="0" applyFont="1" applyFill="1" applyBorder="1" applyAlignment="1" applyProtection="1">
      <alignment horizontal="center" vertical="center" wrapText="1"/>
      <protection locked="0" hidden="1"/>
    </xf>
    <xf numFmtId="0" fontId="13" fillId="5" borderId="7" xfId="0" applyFont="1" applyFill="1" applyBorder="1" applyAlignment="1" applyProtection="1">
      <alignment horizontal="center" vertical="center" wrapText="1"/>
      <protection locked="0" hidden="1"/>
    </xf>
    <xf numFmtId="0" fontId="8" fillId="4" borderId="15" xfId="0" applyFont="1" applyFill="1" applyBorder="1" applyAlignment="1" applyProtection="1">
      <alignment horizontal="center" vertical="center" wrapText="1"/>
      <protection locked="0" hidden="1"/>
    </xf>
    <xf numFmtId="0" fontId="8" fillId="4" borderId="16" xfId="0" applyFont="1" applyFill="1" applyBorder="1" applyAlignment="1" applyProtection="1">
      <alignment horizontal="center" vertical="center" wrapText="1"/>
      <protection locked="0" hidden="1"/>
    </xf>
    <xf numFmtId="0" fontId="13" fillId="5" borderId="6" xfId="0" applyFont="1" applyFill="1" applyBorder="1" applyAlignment="1" applyProtection="1">
      <alignment horizontal="center" vertical="center" wrapText="1"/>
      <protection locked="0" hidden="1"/>
    </xf>
    <xf numFmtId="0" fontId="8" fillId="3" borderId="15" xfId="0" applyFont="1" applyFill="1" applyBorder="1" applyAlignment="1" applyProtection="1">
      <alignment horizontal="center" vertical="center" wrapText="1"/>
      <protection locked="0" hidden="1"/>
    </xf>
    <xf numFmtId="0" fontId="8" fillId="3" borderId="16" xfId="0" applyFont="1" applyFill="1" applyBorder="1" applyAlignment="1" applyProtection="1">
      <alignment horizontal="center" vertical="center" wrapText="1"/>
      <protection locked="0" hidden="1"/>
    </xf>
    <xf numFmtId="0" fontId="13" fillId="7" borderId="18" xfId="0" applyFont="1" applyFill="1" applyBorder="1" applyAlignment="1" applyProtection="1">
      <alignment horizontal="center" vertical="center" wrapText="1"/>
      <protection locked="0" hidden="1"/>
    </xf>
    <xf numFmtId="0" fontId="14" fillId="7" borderId="19" xfId="0" applyFont="1" applyFill="1" applyBorder="1" applyAlignment="1" applyProtection="1">
      <alignment horizontal="center" vertical="center" wrapText="1"/>
      <protection locked="0" hidden="1"/>
    </xf>
    <xf numFmtId="0" fontId="8" fillId="3" borderId="17" xfId="0" applyFont="1" applyFill="1" applyBorder="1" applyAlignment="1" applyProtection="1">
      <alignment horizontal="center" vertical="center" wrapText="1"/>
      <protection locked="0" hidden="1"/>
    </xf>
    <xf numFmtId="0" fontId="8" fillId="3" borderId="25" xfId="0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0" fillId="0" borderId="5" xfId="0" applyBorder="1" applyAlignment="1" applyProtection="1">
      <alignment horizontal="center" vertical="center" wrapText="1"/>
      <protection locked="0" hidden="1"/>
    </xf>
    <xf numFmtId="0" fontId="0" fillId="7" borderId="20" xfId="0" applyFill="1" applyBorder="1" applyAlignment="1" applyProtection="1">
      <alignment horizontal="center" vertical="center" wrapText="1"/>
      <protection locked="0" hidden="1"/>
    </xf>
    <xf numFmtId="0" fontId="0" fillId="7" borderId="19" xfId="0" applyFill="1" applyBorder="1" applyAlignment="1" applyProtection="1">
      <alignment horizontal="center" vertical="center" wrapText="1"/>
      <protection locked="0" hidden="1"/>
    </xf>
    <xf numFmtId="0" fontId="3" fillId="0" borderId="5" xfId="0" applyFont="1" applyBorder="1" applyAlignment="1">
      <alignment vertical="center" wrapText="1"/>
    </xf>
    <xf numFmtId="164" fontId="3" fillId="1" borderId="7" xfId="2" applyFont="1" applyFill="1" applyBorder="1" applyAlignment="1" applyProtection="1">
      <alignment horizontal="center" vertical="center" wrapText="1"/>
      <protection locked="0" hidden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3" fillId="1" borderId="6" xfId="2" applyFont="1" applyFill="1" applyBorder="1" applyAlignment="1" applyProtection="1">
      <alignment horizontal="center" vertical="center" wrapText="1"/>
      <protection locked="0" hidden="1"/>
    </xf>
    <xf numFmtId="0" fontId="1" fillId="1" borderId="22" xfId="0" applyFont="1" applyFill="1" applyBorder="1" applyAlignment="1" applyProtection="1">
      <alignment horizontal="right" vertical="center" wrapText="1"/>
      <protection locked="0" hidden="1"/>
    </xf>
    <xf numFmtId="0" fontId="1" fillId="0" borderId="1" xfId="0" applyFont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locked="0" hidden="1"/>
    </xf>
    <xf numFmtId="164" fontId="1" fillId="0" borderId="3" xfId="2" applyFont="1" applyFill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locked="0" hidden="1"/>
    </xf>
    <xf numFmtId="0" fontId="13" fillId="5" borderId="24" xfId="0" applyFont="1" applyFill="1" applyBorder="1" applyAlignment="1" applyProtection="1">
      <alignment horizontal="center" vertical="center" wrapText="1"/>
      <protection locked="0" hidden="1"/>
    </xf>
    <xf numFmtId="0" fontId="7" fillId="8" borderId="27" xfId="0" applyFont="1" applyFill="1" applyBorder="1" applyAlignment="1" applyProtection="1">
      <alignment horizontal="center" vertical="center" wrapText="1"/>
      <protection hidden="1"/>
    </xf>
  </cellXfs>
  <cellStyles count="3">
    <cellStyle name="Currency" xfId="1" builtinId="4"/>
    <cellStyle name="Normal" xfId="0" builtinId="0"/>
    <cellStyle name="Normal_DFMEA_FT Analysis SAG_A" xfId="2"/>
  </cellStyles>
  <dxfs count="195">
    <dxf>
      <font>
        <strike val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8</xdr:col>
      <xdr:colOff>168275</xdr:colOff>
      <xdr:row>18</xdr:row>
      <xdr:rowOff>48260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0560"/>
          <a:ext cx="4435475" cy="239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8</xdr:col>
      <xdr:colOff>168275</xdr:colOff>
      <xdr:row>40</xdr:row>
      <xdr:rowOff>85090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91000"/>
          <a:ext cx="4435475" cy="259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I45"/>
  <sheetViews>
    <sheetView topLeftCell="A33" zoomScale="120" zoomScaleNormal="120" zoomScaleSheetLayoutView="70" zoomScalePageLayoutView="40" workbookViewId="0">
      <selection activeCell="M45" sqref="M45"/>
    </sheetView>
  </sheetViews>
  <sheetFormatPr defaultRowHeight="13.2" x14ac:dyDescent="0.25"/>
  <cols>
    <col min="1" max="1" width="8.88671875" style="1" customWidth="1"/>
    <col min="6" max="16384" width="8.88671875" style="1"/>
  </cols>
  <sheetData>
    <row r="20" spans="2:9" ht="15.6" x14ac:dyDescent="0.3">
      <c r="B20" s="49" t="s">
        <v>230</v>
      </c>
      <c r="C20" s="50"/>
      <c r="D20" s="50"/>
      <c r="E20" s="50"/>
      <c r="F20" s="50"/>
      <c r="G20" s="50"/>
      <c r="H20" s="50"/>
      <c r="I20" s="50"/>
    </row>
    <row r="43" spans="2:9" ht="15.6" x14ac:dyDescent="0.3">
      <c r="B43" s="49" t="s">
        <v>229</v>
      </c>
      <c r="C43" s="50"/>
      <c r="D43" s="50"/>
      <c r="E43" s="50"/>
      <c r="F43" s="50"/>
      <c r="G43" s="50"/>
      <c r="H43" s="50"/>
      <c r="I43" s="50"/>
    </row>
    <row r="45" spans="2:9" ht="111.6" customHeight="1" x14ac:dyDescent="0.25">
      <c r="C45" s="51" t="s">
        <v>245</v>
      </c>
      <c r="D45" s="51"/>
      <c r="E45" s="51"/>
      <c r="F45" s="51"/>
      <c r="G45" s="51"/>
      <c r="H45" s="51"/>
    </row>
  </sheetData>
  <mergeCells count="3">
    <mergeCell ref="B20:I20"/>
    <mergeCell ref="B43:I43"/>
    <mergeCell ref="C45:H4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126"/>
  <sheetViews>
    <sheetView showZeros="0" tabSelected="1" zoomScale="80" zoomScaleNormal="80" zoomScaleSheetLayoutView="70" zoomScalePageLayoutView="60" workbookViewId="0">
      <selection activeCell="V14" sqref="V14"/>
    </sheetView>
  </sheetViews>
  <sheetFormatPr defaultColWidth="9.109375" defaultRowHeight="13.2" x14ac:dyDescent="0.25"/>
  <cols>
    <col min="1" max="1" width="6.88671875" style="34" bestFit="1" customWidth="1"/>
    <col min="2" max="2" width="41.109375" style="2" customWidth="1"/>
    <col min="3" max="3" width="4.6640625" style="2" customWidth="1"/>
    <col min="4" max="4" width="22" style="2" customWidth="1"/>
    <col min="5" max="5" width="6.88671875" style="34" bestFit="1" customWidth="1"/>
    <col min="6" max="6" width="6.44140625" style="2" customWidth="1"/>
    <col min="7" max="7" width="21" style="2" customWidth="1"/>
    <col min="8" max="8" width="8.44140625" style="2" customWidth="1"/>
    <col min="9" max="9" width="5.33203125" style="2" bestFit="1" customWidth="1"/>
    <col min="10" max="10" width="9" style="2" customWidth="1"/>
    <col min="11" max="11" width="22.88671875" style="2" customWidth="1"/>
    <col min="12" max="12" width="16.44140625" style="2" customWidth="1"/>
    <col min="13" max="13" width="6.88671875" style="34" bestFit="1" customWidth="1"/>
    <col min="14" max="14" width="14.88671875" style="2" customWidth="1"/>
    <col min="15" max="15" width="6.33203125" style="2" customWidth="1"/>
    <col min="16" max="16" width="8.109375" style="2" customWidth="1"/>
    <col min="17" max="17" width="8.44140625" style="2" bestFit="1" customWidth="1"/>
    <col min="18" max="18" width="9.33203125" style="2" customWidth="1"/>
    <col min="19" max="19" width="12.33203125" style="2" bestFit="1" customWidth="1"/>
    <col min="20" max="20" width="30.33203125" style="2" customWidth="1"/>
    <col min="21" max="29" width="9.109375" style="2"/>
    <col min="30" max="30" width="13" style="2" customWidth="1"/>
    <col min="31" max="16384" width="9.109375" style="2"/>
  </cols>
  <sheetData>
    <row r="1" spans="1:31" ht="44.4" customHeight="1" thickTop="1" thickBot="1" x14ac:dyDescent="0.3">
      <c r="A1" s="54" t="s">
        <v>242</v>
      </c>
      <c r="B1" s="55"/>
      <c r="C1" s="55"/>
      <c r="D1" s="55"/>
      <c r="E1" s="52" t="s">
        <v>167</v>
      </c>
      <c r="F1" s="72"/>
      <c r="G1" s="72"/>
      <c r="H1" s="72"/>
      <c r="I1" s="72"/>
      <c r="J1" s="84">
        <f>SUM(I4:I93)</f>
        <v>0</v>
      </c>
      <c r="K1" s="68"/>
      <c r="L1" s="69"/>
      <c r="M1" s="52" t="s">
        <v>168</v>
      </c>
      <c r="N1" s="53"/>
      <c r="O1" s="53"/>
      <c r="P1" s="53"/>
      <c r="Q1" s="53"/>
      <c r="R1" s="84">
        <f>SUM(Q4:Q193)</f>
        <v>0</v>
      </c>
      <c r="T1" s="48" t="s">
        <v>244</v>
      </c>
    </row>
    <row r="2" spans="1:31" s="3" customFormat="1" ht="13.8" x14ac:dyDescent="0.25">
      <c r="A2" s="66" t="s">
        <v>162</v>
      </c>
      <c r="B2" s="64" t="s">
        <v>211</v>
      </c>
      <c r="C2" s="70"/>
      <c r="D2" s="71"/>
      <c r="E2" s="62" t="s">
        <v>160</v>
      </c>
      <c r="F2" s="58" t="s">
        <v>154</v>
      </c>
      <c r="G2" s="58"/>
      <c r="H2" s="58"/>
      <c r="I2" s="58"/>
      <c r="J2" s="83"/>
      <c r="K2" s="64" t="s">
        <v>212</v>
      </c>
      <c r="L2" s="65"/>
      <c r="M2" s="62" t="s">
        <v>160</v>
      </c>
      <c r="N2" s="59" t="s">
        <v>164</v>
      </c>
      <c r="O2" s="61" t="s">
        <v>206</v>
      </c>
      <c r="P2" s="58"/>
      <c r="Q2" s="58"/>
      <c r="R2" s="83"/>
      <c r="S2" s="56" t="s">
        <v>163</v>
      </c>
      <c r="T2" s="56" t="s">
        <v>158</v>
      </c>
    </row>
    <row r="3" spans="1:31" s="3" customFormat="1" ht="21" thickBot="1" x14ac:dyDescent="0.3">
      <c r="A3" s="67"/>
      <c r="B3" s="4" t="s">
        <v>205</v>
      </c>
      <c r="C3" s="5" t="s">
        <v>55</v>
      </c>
      <c r="D3" s="6" t="s">
        <v>159</v>
      </c>
      <c r="E3" s="63"/>
      <c r="F3" s="7" t="s">
        <v>58</v>
      </c>
      <c r="G3" s="8" t="s">
        <v>59</v>
      </c>
      <c r="H3" s="8" t="s">
        <v>157</v>
      </c>
      <c r="I3" s="8" t="s">
        <v>165</v>
      </c>
      <c r="J3" s="8" t="s">
        <v>60</v>
      </c>
      <c r="K3" s="4" t="s">
        <v>155</v>
      </c>
      <c r="L3" s="4" t="s">
        <v>207</v>
      </c>
      <c r="M3" s="63"/>
      <c r="N3" s="60"/>
      <c r="O3" s="8" t="s">
        <v>58</v>
      </c>
      <c r="P3" s="8" t="s">
        <v>157</v>
      </c>
      <c r="Q3" s="8" t="s">
        <v>166</v>
      </c>
      <c r="R3" s="8" t="s">
        <v>60</v>
      </c>
      <c r="S3" s="57"/>
      <c r="T3" s="57"/>
    </row>
    <row r="4" spans="1:31" x14ac:dyDescent="0.25">
      <c r="A4" s="35"/>
      <c r="B4" s="31" t="s">
        <v>61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AE4" s="2" t="s">
        <v>55</v>
      </c>
    </row>
    <row r="5" spans="1:31" ht="26.4" x14ac:dyDescent="0.25">
      <c r="A5" s="36" t="s">
        <v>62</v>
      </c>
      <c r="B5" s="13" t="s">
        <v>234</v>
      </c>
      <c r="C5" s="9"/>
      <c r="D5" s="44" t="str">
        <f>IF(C5="N/A", "???", "")</f>
        <v/>
      </c>
      <c r="E5" s="41" t="str">
        <f t="shared" ref="E5:E19" si="0">$A5</f>
        <v>A1.01</v>
      </c>
      <c r="F5" s="10"/>
      <c r="G5" s="44" t="str">
        <f t="shared" ref="G5:G19" si="1">IF(C5="N/A", "N/A", "")</f>
        <v/>
      </c>
      <c r="H5" s="10"/>
      <c r="I5" s="25">
        <f>IF(C5="N/A","N/A", H5*F5)</f>
        <v>0</v>
      </c>
      <c r="J5" s="27" t="str">
        <f>IF(C5="N/A","N/A",IF(G5="","",IF(F5*H5&lt;5,"AC","IN")))</f>
        <v/>
      </c>
      <c r="K5" s="10" t="str">
        <f t="shared" ref="K5:K19" si="2">IF(G5="N/A","N/A","")</f>
        <v/>
      </c>
      <c r="L5" s="10"/>
      <c r="M5" s="41" t="str">
        <f>$A5</f>
        <v>A1.01</v>
      </c>
      <c r="N5" s="10" t="str">
        <f>IF(C5="N/A","N/A","")</f>
        <v/>
      </c>
      <c r="O5" s="25">
        <f t="shared" ref="O5:O70" si="3">$F5</f>
        <v>0</v>
      </c>
      <c r="P5" s="10"/>
      <c r="Q5" s="25" t="str">
        <f>IF(P5&gt;0, P5*O5, "")</f>
        <v/>
      </c>
      <c r="R5" s="28" t="str">
        <f t="shared" ref="R5:R70" si="4">IF(C5="N/A","N/A",IF(J5="", "", IF(J5="AC","AC",IF(O5*P5&gt;9,"IN",IF(O5*P5&gt;4,"AL", IF(P5="", "", "AC"))))))</f>
        <v/>
      </c>
      <c r="S5" s="25" t="str">
        <f>IF(R5="","",(IF(R5="N/A","N/A",IF(R5="","OPEN",IF(R5="AL","JUSTIFY",IF(P5&gt;0,IF(R5="AC","CLOSED",IF(R5="IN","OPEN","ERROR"))))))))</f>
        <v/>
      </c>
      <c r="T5" s="46" t="str">
        <f>IF(S5="","",IF(S5="N/A","N/A",IF(S5="Justify","Required",IF(S5="OPEN", "STOP! FIX THE DESIGN","NO ACTION REQUIRED"))))</f>
        <v/>
      </c>
    </row>
    <row r="6" spans="1:31" x14ac:dyDescent="0.25">
      <c r="A6" s="37" t="s">
        <v>64</v>
      </c>
      <c r="B6" s="13" t="s">
        <v>235</v>
      </c>
      <c r="C6" s="9"/>
      <c r="D6" s="44" t="str">
        <f t="shared" ref="D6:D19" si="5">IF(C6="N/A", "???", "")</f>
        <v/>
      </c>
      <c r="E6" s="41" t="str">
        <f t="shared" si="0"/>
        <v>A2.01</v>
      </c>
      <c r="F6" s="10"/>
      <c r="G6" s="44" t="str">
        <f t="shared" si="1"/>
        <v/>
      </c>
      <c r="H6" s="10"/>
      <c r="I6" s="25">
        <f t="shared" ref="I6:I19" si="6">IF(C6="N/A","N/A", H6*F6)</f>
        <v>0</v>
      </c>
      <c r="J6" s="27" t="str">
        <f t="shared" ref="J6:J19" si="7">IF(C6="N/A","N/A",IF(G6="","",IF(F6*H6&lt;5,"AC","IN")))</f>
        <v/>
      </c>
      <c r="K6" s="10" t="str">
        <f t="shared" si="2"/>
        <v/>
      </c>
      <c r="L6" s="10"/>
      <c r="M6" s="41" t="str">
        <f t="shared" ref="M6:M19" si="8">$A6</f>
        <v>A2.01</v>
      </c>
      <c r="N6" s="10" t="str">
        <f t="shared" ref="N6:N19" si="9">IF(C6="N/A","N/A","")</f>
        <v/>
      </c>
      <c r="O6" s="25">
        <f t="shared" si="3"/>
        <v>0</v>
      </c>
      <c r="P6" s="10"/>
      <c r="Q6" s="25" t="str">
        <f t="shared" ref="Q6:Q19" si="10">IF(P6&gt;0, P6*O6, "")</f>
        <v/>
      </c>
      <c r="R6" s="28" t="str">
        <f t="shared" si="4"/>
        <v/>
      </c>
      <c r="S6" s="25" t="str">
        <f>IF(R6="","",(IF(R6="N/A","N/A",IF(R6="","OPEN",IF(R6="AL","JUSTIFY",IF(P6&gt;0,IF(R6="AC","CLOSED",IF(R6="IN","OPEN","ERROR"))))))))</f>
        <v/>
      </c>
      <c r="T6" s="46" t="str">
        <f t="shared" ref="T6:T19" si="11">IF(S6="","",IF(S6="N/A","N/A",IF(S6="Justify","Required",IF(S6="OPEN", "STOP! FIX THE DESIGN","NO ACTION REQUIRED"))))</f>
        <v/>
      </c>
    </row>
    <row r="7" spans="1:31" x14ac:dyDescent="0.25">
      <c r="A7" s="36" t="s">
        <v>65</v>
      </c>
      <c r="B7" s="44" t="s">
        <v>241</v>
      </c>
      <c r="C7" s="9"/>
      <c r="D7" s="44" t="str">
        <f t="shared" si="5"/>
        <v/>
      </c>
      <c r="E7" s="41" t="str">
        <f t="shared" si="0"/>
        <v>A3.01</v>
      </c>
      <c r="F7" s="10"/>
      <c r="G7" s="44" t="str">
        <f>IF(C7="N/A", "N/A", "")</f>
        <v/>
      </c>
      <c r="H7" s="10"/>
      <c r="I7" s="25">
        <f t="shared" si="6"/>
        <v>0</v>
      </c>
      <c r="J7" s="27" t="str">
        <f t="shared" si="7"/>
        <v/>
      </c>
      <c r="K7" s="10" t="str">
        <f t="shared" si="2"/>
        <v/>
      </c>
      <c r="L7" s="10"/>
      <c r="M7" s="41" t="str">
        <f t="shared" si="8"/>
        <v>A3.01</v>
      </c>
      <c r="N7" s="10" t="str">
        <f t="shared" si="9"/>
        <v/>
      </c>
      <c r="O7" s="25">
        <f t="shared" si="3"/>
        <v>0</v>
      </c>
      <c r="P7" s="10"/>
      <c r="Q7" s="25" t="str">
        <f t="shared" si="10"/>
        <v/>
      </c>
      <c r="R7" s="28" t="str">
        <f t="shared" si="4"/>
        <v/>
      </c>
      <c r="S7" s="25" t="str">
        <f t="shared" ref="S7:S19" si="12">IF(R7="","",(IF(R7="N/A","N/A",IF(R7="","OPEN",IF(R7="AL","JUSTIFY",IF(P7&gt;0,IF(R7="AC","CLOSED",IF(R7="IN","OPEN","ERROR"))))))))</f>
        <v/>
      </c>
      <c r="T7" s="46" t="str">
        <f t="shared" si="11"/>
        <v/>
      </c>
    </row>
    <row r="8" spans="1:31" x14ac:dyDescent="0.25">
      <c r="A8" s="36" t="s">
        <v>66</v>
      </c>
      <c r="B8" s="9" t="s">
        <v>67</v>
      </c>
      <c r="C8" s="9"/>
      <c r="D8" s="44" t="str">
        <f t="shared" si="5"/>
        <v/>
      </c>
      <c r="E8" s="41" t="str">
        <f t="shared" si="0"/>
        <v>A4.01</v>
      </c>
      <c r="F8" s="10"/>
      <c r="G8" s="44" t="str">
        <f t="shared" si="1"/>
        <v/>
      </c>
      <c r="H8" s="10"/>
      <c r="I8" s="25">
        <f t="shared" si="6"/>
        <v>0</v>
      </c>
      <c r="J8" s="27" t="str">
        <f t="shared" si="7"/>
        <v/>
      </c>
      <c r="K8" s="10" t="str">
        <f t="shared" si="2"/>
        <v/>
      </c>
      <c r="L8" s="10"/>
      <c r="M8" s="41" t="str">
        <f t="shared" si="8"/>
        <v>A4.01</v>
      </c>
      <c r="N8" s="10" t="str">
        <f t="shared" si="9"/>
        <v/>
      </c>
      <c r="O8" s="25">
        <f t="shared" si="3"/>
        <v>0</v>
      </c>
      <c r="P8" s="10"/>
      <c r="Q8" s="25" t="str">
        <f t="shared" si="10"/>
        <v/>
      </c>
      <c r="R8" s="28" t="str">
        <f t="shared" si="4"/>
        <v/>
      </c>
      <c r="S8" s="25" t="str">
        <f t="shared" si="12"/>
        <v/>
      </c>
      <c r="T8" s="46" t="str">
        <f t="shared" si="11"/>
        <v/>
      </c>
    </row>
    <row r="9" spans="1:31" x14ac:dyDescent="0.25">
      <c r="A9" s="36" t="s">
        <v>68</v>
      </c>
      <c r="B9" s="9" t="s">
        <v>69</v>
      </c>
      <c r="C9" s="9"/>
      <c r="D9" s="44" t="str">
        <f t="shared" si="5"/>
        <v/>
      </c>
      <c r="E9" s="41" t="str">
        <f t="shared" si="0"/>
        <v>A5.01</v>
      </c>
      <c r="F9" s="10"/>
      <c r="G9" s="44" t="str">
        <f t="shared" si="1"/>
        <v/>
      </c>
      <c r="H9" s="10"/>
      <c r="I9" s="25">
        <f t="shared" si="6"/>
        <v>0</v>
      </c>
      <c r="J9" s="27" t="str">
        <f t="shared" si="7"/>
        <v/>
      </c>
      <c r="K9" s="10" t="str">
        <f t="shared" si="2"/>
        <v/>
      </c>
      <c r="L9" s="10"/>
      <c r="M9" s="41" t="str">
        <f t="shared" si="8"/>
        <v>A5.01</v>
      </c>
      <c r="N9" s="10" t="str">
        <f t="shared" si="9"/>
        <v/>
      </c>
      <c r="O9" s="25">
        <f t="shared" si="3"/>
        <v>0</v>
      </c>
      <c r="P9" s="10"/>
      <c r="Q9" s="25" t="str">
        <f t="shared" si="10"/>
        <v/>
      </c>
      <c r="R9" s="28" t="str">
        <f t="shared" si="4"/>
        <v/>
      </c>
      <c r="S9" s="25" t="str">
        <f t="shared" si="12"/>
        <v/>
      </c>
      <c r="T9" s="46" t="str">
        <f t="shared" si="11"/>
        <v/>
      </c>
    </row>
    <row r="10" spans="1:31" x14ac:dyDescent="0.25">
      <c r="A10" s="36" t="s">
        <v>70</v>
      </c>
      <c r="B10" s="10" t="s">
        <v>71</v>
      </c>
      <c r="C10" s="9"/>
      <c r="D10" s="44" t="str">
        <f t="shared" si="5"/>
        <v/>
      </c>
      <c r="E10" s="41" t="str">
        <f t="shared" si="0"/>
        <v>A6.01</v>
      </c>
      <c r="F10" s="10"/>
      <c r="G10" s="44" t="str">
        <f t="shared" si="1"/>
        <v/>
      </c>
      <c r="H10" s="10"/>
      <c r="I10" s="25">
        <f t="shared" si="6"/>
        <v>0</v>
      </c>
      <c r="J10" s="27" t="str">
        <f t="shared" si="7"/>
        <v/>
      </c>
      <c r="K10" s="10" t="str">
        <f t="shared" si="2"/>
        <v/>
      </c>
      <c r="L10" s="10"/>
      <c r="M10" s="41" t="str">
        <f t="shared" si="8"/>
        <v>A6.01</v>
      </c>
      <c r="N10" s="10" t="str">
        <f t="shared" si="9"/>
        <v/>
      </c>
      <c r="O10" s="25">
        <f t="shared" si="3"/>
        <v>0</v>
      </c>
      <c r="P10" s="10"/>
      <c r="Q10" s="25" t="str">
        <f t="shared" si="10"/>
        <v/>
      </c>
      <c r="R10" s="28" t="str">
        <f t="shared" si="4"/>
        <v/>
      </c>
      <c r="S10" s="25" t="str">
        <f t="shared" si="12"/>
        <v/>
      </c>
      <c r="T10" s="46" t="str">
        <f t="shared" si="11"/>
        <v/>
      </c>
    </row>
    <row r="11" spans="1:31" x14ac:dyDescent="0.25">
      <c r="A11" s="36" t="s">
        <v>72</v>
      </c>
      <c r="B11" s="9" t="s">
        <v>73</v>
      </c>
      <c r="C11" s="9"/>
      <c r="D11" s="44" t="str">
        <f t="shared" si="5"/>
        <v/>
      </c>
      <c r="E11" s="41" t="str">
        <f t="shared" si="0"/>
        <v>A7.01</v>
      </c>
      <c r="F11" s="10"/>
      <c r="G11" s="44" t="str">
        <f t="shared" si="1"/>
        <v/>
      </c>
      <c r="H11" s="10"/>
      <c r="I11" s="25">
        <f t="shared" si="6"/>
        <v>0</v>
      </c>
      <c r="J11" s="27" t="str">
        <f t="shared" si="7"/>
        <v/>
      </c>
      <c r="K11" s="10" t="str">
        <f t="shared" si="2"/>
        <v/>
      </c>
      <c r="L11" s="10"/>
      <c r="M11" s="41" t="str">
        <f t="shared" si="8"/>
        <v>A7.01</v>
      </c>
      <c r="N11" s="10" t="str">
        <f t="shared" si="9"/>
        <v/>
      </c>
      <c r="O11" s="25">
        <f t="shared" si="3"/>
        <v>0</v>
      </c>
      <c r="P11" s="10"/>
      <c r="Q11" s="25" t="str">
        <f t="shared" si="10"/>
        <v/>
      </c>
      <c r="R11" s="28" t="str">
        <f t="shared" si="4"/>
        <v/>
      </c>
      <c r="S11" s="25" t="str">
        <f t="shared" si="12"/>
        <v/>
      </c>
      <c r="T11" s="46" t="str">
        <f t="shared" si="11"/>
        <v/>
      </c>
    </row>
    <row r="12" spans="1:31" x14ac:dyDescent="0.25">
      <c r="A12" s="36" t="s">
        <v>74</v>
      </c>
      <c r="B12" s="9" t="s">
        <v>75</v>
      </c>
      <c r="C12" s="9"/>
      <c r="D12" s="44" t="str">
        <f t="shared" si="5"/>
        <v/>
      </c>
      <c r="E12" s="41" t="str">
        <f t="shared" si="0"/>
        <v>A8.01</v>
      </c>
      <c r="F12" s="10"/>
      <c r="G12" s="44" t="str">
        <f t="shared" si="1"/>
        <v/>
      </c>
      <c r="H12" s="10"/>
      <c r="I12" s="25">
        <f t="shared" si="6"/>
        <v>0</v>
      </c>
      <c r="J12" s="27" t="str">
        <f t="shared" si="7"/>
        <v/>
      </c>
      <c r="K12" s="10" t="str">
        <f t="shared" si="2"/>
        <v/>
      </c>
      <c r="L12" s="10"/>
      <c r="M12" s="41" t="str">
        <f t="shared" si="8"/>
        <v>A8.01</v>
      </c>
      <c r="N12" s="10" t="str">
        <f t="shared" si="9"/>
        <v/>
      </c>
      <c r="O12" s="25">
        <f t="shared" si="3"/>
        <v>0</v>
      </c>
      <c r="P12" s="10"/>
      <c r="Q12" s="25" t="str">
        <f t="shared" si="10"/>
        <v/>
      </c>
      <c r="R12" s="28" t="str">
        <f t="shared" si="4"/>
        <v/>
      </c>
      <c r="S12" s="25" t="str">
        <f t="shared" si="12"/>
        <v/>
      </c>
      <c r="T12" s="46" t="str">
        <f t="shared" si="11"/>
        <v/>
      </c>
    </row>
    <row r="13" spans="1:31" x14ac:dyDescent="0.25">
      <c r="A13" s="36" t="s">
        <v>76</v>
      </c>
      <c r="B13" s="9" t="s">
        <v>77</v>
      </c>
      <c r="C13" s="9"/>
      <c r="D13" s="44" t="str">
        <f t="shared" si="5"/>
        <v/>
      </c>
      <c r="E13" s="41" t="str">
        <f t="shared" si="0"/>
        <v>A9.01</v>
      </c>
      <c r="F13" s="10"/>
      <c r="G13" s="44" t="str">
        <f t="shared" si="1"/>
        <v/>
      </c>
      <c r="H13" s="10"/>
      <c r="I13" s="25">
        <f t="shared" si="6"/>
        <v>0</v>
      </c>
      <c r="J13" s="27" t="str">
        <f t="shared" si="7"/>
        <v/>
      </c>
      <c r="K13" s="10" t="str">
        <f t="shared" si="2"/>
        <v/>
      </c>
      <c r="L13" s="10"/>
      <c r="M13" s="41" t="str">
        <f t="shared" si="8"/>
        <v>A9.01</v>
      </c>
      <c r="N13" s="10" t="str">
        <f t="shared" si="9"/>
        <v/>
      </c>
      <c r="O13" s="25">
        <f t="shared" si="3"/>
        <v>0</v>
      </c>
      <c r="P13" s="10"/>
      <c r="Q13" s="25" t="str">
        <f t="shared" si="10"/>
        <v/>
      </c>
      <c r="R13" s="28" t="str">
        <f t="shared" si="4"/>
        <v/>
      </c>
      <c r="S13" s="25" t="str">
        <f t="shared" si="12"/>
        <v/>
      </c>
      <c r="T13" s="46" t="str">
        <f t="shared" si="11"/>
        <v/>
      </c>
    </row>
    <row r="14" spans="1:31" x14ac:dyDescent="0.25">
      <c r="A14" s="36" t="s">
        <v>78</v>
      </c>
      <c r="B14" s="9" t="s">
        <v>79</v>
      </c>
      <c r="C14" s="9"/>
      <c r="D14" s="44" t="str">
        <f t="shared" si="5"/>
        <v/>
      </c>
      <c r="E14" s="41" t="str">
        <f t="shared" si="0"/>
        <v>A10.01</v>
      </c>
      <c r="F14" s="10"/>
      <c r="G14" s="44" t="str">
        <f t="shared" si="1"/>
        <v/>
      </c>
      <c r="H14" s="10"/>
      <c r="I14" s="25">
        <f t="shared" si="6"/>
        <v>0</v>
      </c>
      <c r="J14" s="27" t="str">
        <f t="shared" si="7"/>
        <v/>
      </c>
      <c r="K14" s="10" t="str">
        <f t="shared" si="2"/>
        <v/>
      </c>
      <c r="L14" s="10"/>
      <c r="M14" s="41" t="str">
        <f t="shared" si="8"/>
        <v>A10.01</v>
      </c>
      <c r="N14" s="10" t="str">
        <f t="shared" si="9"/>
        <v/>
      </c>
      <c r="O14" s="25">
        <f t="shared" si="3"/>
        <v>0</v>
      </c>
      <c r="P14" s="10"/>
      <c r="Q14" s="25" t="str">
        <f t="shared" si="10"/>
        <v/>
      </c>
      <c r="R14" s="28" t="str">
        <f t="shared" si="4"/>
        <v/>
      </c>
      <c r="S14" s="25" t="str">
        <f t="shared" si="12"/>
        <v/>
      </c>
      <c r="T14" s="46" t="str">
        <f t="shared" si="11"/>
        <v/>
      </c>
    </row>
    <row r="15" spans="1:31" x14ac:dyDescent="0.25">
      <c r="A15" s="36" t="s">
        <v>80</v>
      </c>
      <c r="B15" s="13" t="s">
        <v>238</v>
      </c>
      <c r="C15" s="9"/>
      <c r="D15" s="44" t="str">
        <f t="shared" si="5"/>
        <v/>
      </c>
      <c r="E15" s="41" t="str">
        <f t="shared" si="0"/>
        <v>A11.01</v>
      </c>
      <c r="F15" s="10"/>
      <c r="G15" s="44" t="str">
        <f t="shared" si="1"/>
        <v/>
      </c>
      <c r="H15" s="10"/>
      <c r="I15" s="25">
        <f t="shared" si="6"/>
        <v>0</v>
      </c>
      <c r="J15" s="27" t="str">
        <f t="shared" si="7"/>
        <v/>
      </c>
      <c r="K15" s="10" t="str">
        <f t="shared" si="2"/>
        <v/>
      </c>
      <c r="L15" s="10"/>
      <c r="M15" s="41" t="str">
        <f t="shared" si="8"/>
        <v>A11.01</v>
      </c>
      <c r="N15" s="10" t="str">
        <f t="shared" si="9"/>
        <v/>
      </c>
      <c r="O15" s="25">
        <f t="shared" si="3"/>
        <v>0</v>
      </c>
      <c r="P15" s="10"/>
      <c r="Q15" s="25" t="str">
        <f t="shared" si="10"/>
        <v/>
      </c>
      <c r="R15" s="28" t="str">
        <f t="shared" si="4"/>
        <v/>
      </c>
      <c r="S15" s="25" t="str">
        <f t="shared" si="12"/>
        <v/>
      </c>
      <c r="T15" s="46" t="str">
        <f t="shared" si="11"/>
        <v/>
      </c>
    </row>
    <row r="16" spans="1:31" x14ac:dyDescent="0.25">
      <c r="A16" s="36" t="s">
        <v>81</v>
      </c>
      <c r="B16" s="13" t="s">
        <v>240</v>
      </c>
      <c r="C16" s="9"/>
      <c r="D16" s="44" t="str">
        <f t="shared" si="5"/>
        <v/>
      </c>
      <c r="E16" s="41" t="str">
        <f t="shared" si="0"/>
        <v>A12.01</v>
      </c>
      <c r="F16" s="10"/>
      <c r="G16" s="44" t="str">
        <f t="shared" si="1"/>
        <v/>
      </c>
      <c r="H16" s="10"/>
      <c r="I16" s="25">
        <f t="shared" si="6"/>
        <v>0</v>
      </c>
      <c r="J16" s="27" t="str">
        <f t="shared" si="7"/>
        <v/>
      </c>
      <c r="K16" s="10" t="str">
        <f t="shared" si="2"/>
        <v/>
      </c>
      <c r="L16" s="10"/>
      <c r="M16" s="41" t="str">
        <f t="shared" si="8"/>
        <v>A12.01</v>
      </c>
      <c r="N16" s="10" t="str">
        <f t="shared" si="9"/>
        <v/>
      </c>
      <c r="O16" s="25">
        <f t="shared" si="3"/>
        <v>0</v>
      </c>
      <c r="P16" s="10"/>
      <c r="Q16" s="25" t="str">
        <f t="shared" si="10"/>
        <v/>
      </c>
      <c r="R16" s="28" t="str">
        <f t="shared" si="4"/>
        <v/>
      </c>
      <c r="S16" s="25" t="str">
        <f t="shared" si="12"/>
        <v/>
      </c>
      <c r="T16" s="46" t="str">
        <f t="shared" si="11"/>
        <v/>
      </c>
    </row>
    <row r="17" spans="1:20" x14ac:dyDescent="0.25">
      <c r="A17" s="39" t="s">
        <v>83</v>
      </c>
      <c r="B17" s="13" t="s">
        <v>239</v>
      </c>
      <c r="C17" s="9"/>
      <c r="D17" s="44" t="str">
        <f t="shared" ref="D17" si="13">IF(C17="N/A", "???", "")</f>
        <v/>
      </c>
      <c r="E17" s="41" t="str">
        <f t="shared" si="0"/>
        <v>A13.01</v>
      </c>
      <c r="F17" s="10"/>
      <c r="G17" s="44" t="str">
        <f t="shared" ref="G17" si="14">IF(C17="N/A", "N/A", "")</f>
        <v/>
      </c>
      <c r="H17" s="10"/>
      <c r="I17" s="25">
        <f t="shared" ref="I17" si="15">IF(C17="N/A","N/A", H17*F17)</f>
        <v>0</v>
      </c>
      <c r="J17" s="27" t="str">
        <f t="shared" ref="J17" si="16">IF(C17="N/A","N/A",IF(G17="","",IF(F17*H17&lt;5,"AC","IN")))</f>
        <v/>
      </c>
      <c r="K17" s="10" t="str">
        <f t="shared" ref="K17" si="17">IF(G17="N/A","N/A","")</f>
        <v/>
      </c>
      <c r="L17" s="10"/>
      <c r="M17" s="41" t="str">
        <f t="shared" si="8"/>
        <v>A13.01</v>
      </c>
      <c r="N17" s="10" t="str">
        <f t="shared" ref="N17" si="18">IF(C17="N/A","N/A","")</f>
        <v/>
      </c>
      <c r="O17" s="25">
        <f t="shared" si="3"/>
        <v>0</v>
      </c>
      <c r="P17" s="10"/>
      <c r="Q17" s="25" t="str">
        <f t="shared" ref="Q17" si="19">IF(P17&gt;0, P17*O17, "")</f>
        <v/>
      </c>
      <c r="R17" s="28" t="str">
        <f t="shared" ref="R17" si="20">IF(C17="N/A","N/A",IF(J17="", "", IF(J17="AC","AC",IF(O17*P17&gt;9,"IN",IF(O17*P17&gt;4,"AL", IF(P17="", "", "AC"))))))</f>
        <v/>
      </c>
      <c r="S17" s="25" t="str">
        <f t="shared" ref="S17" si="21">IF(R17="","",(IF(R17="N/A","N/A",IF(R17="","OPEN",IF(R17="AL","JUSTIFY",IF(P17&gt;0,IF(R17="AC","CLOSED",IF(R17="IN","OPEN","ERROR"))))))))</f>
        <v/>
      </c>
      <c r="T17" s="46" t="str">
        <f t="shared" ref="T17" si="22">IF(S17="","",IF(S17="N/A","N/A",IF(S17="Justify","Required",IF(S17="OPEN", "STOP! FIX THE DESIGN","NO ACTION REQUIRED"))))</f>
        <v/>
      </c>
    </row>
    <row r="18" spans="1:20" x14ac:dyDescent="0.25">
      <c r="A18" s="39" t="s">
        <v>236</v>
      </c>
      <c r="B18" s="9" t="s">
        <v>82</v>
      </c>
      <c r="C18" s="9"/>
      <c r="D18" s="44" t="str">
        <f t="shared" si="5"/>
        <v/>
      </c>
      <c r="E18" s="41" t="str">
        <f t="shared" si="0"/>
        <v>A14.01</v>
      </c>
      <c r="F18" s="10"/>
      <c r="G18" s="44" t="str">
        <f t="shared" si="1"/>
        <v/>
      </c>
      <c r="H18" s="10"/>
      <c r="I18" s="25">
        <f t="shared" si="6"/>
        <v>0</v>
      </c>
      <c r="J18" s="27" t="str">
        <f t="shared" si="7"/>
        <v/>
      </c>
      <c r="K18" s="10" t="str">
        <f t="shared" si="2"/>
        <v/>
      </c>
      <c r="L18" s="10"/>
      <c r="M18" s="41" t="str">
        <f t="shared" si="8"/>
        <v>A14.01</v>
      </c>
      <c r="N18" s="10" t="str">
        <f t="shared" si="9"/>
        <v/>
      </c>
      <c r="O18" s="25">
        <f t="shared" si="3"/>
        <v>0</v>
      </c>
      <c r="P18" s="10"/>
      <c r="Q18" s="25" t="str">
        <f t="shared" si="10"/>
        <v/>
      </c>
      <c r="R18" s="28" t="str">
        <f t="shared" si="4"/>
        <v/>
      </c>
      <c r="S18" s="25" t="str">
        <f t="shared" si="12"/>
        <v/>
      </c>
      <c r="T18" s="46" t="str">
        <f t="shared" si="11"/>
        <v/>
      </c>
    </row>
    <row r="19" spans="1:20" ht="13.8" thickBot="1" x14ac:dyDescent="0.3">
      <c r="A19" s="40" t="s">
        <v>237</v>
      </c>
      <c r="B19" s="11" t="s">
        <v>190</v>
      </c>
      <c r="C19" s="9"/>
      <c r="D19" s="44" t="str">
        <f t="shared" si="5"/>
        <v/>
      </c>
      <c r="E19" s="41" t="str">
        <f t="shared" si="0"/>
        <v>A15.01</v>
      </c>
      <c r="F19" s="12"/>
      <c r="G19" s="44" t="str">
        <f t="shared" si="1"/>
        <v/>
      </c>
      <c r="H19" s="12"/>
      <c r="I19" s="25">
        <f t="shared" si="6"/>
        <v>0</v>
      </c>
      <c r="J19" s="27" t="str">
        <f t="shared" si="7"/>
        <v/>
      </c>
      <c r="K19" s="10" t="str">
        <f t="shared" si="2"/>
        <v/>
      </c>
      <c r="L19" s="10"/>
      <c r="M19" s="41" t="str">
        <f t="shared" si="8"/>
        <v>A15.01</v>
      </c>
      <c r="N19" s="10" t="str">
        <f t="shared" si="9"/>
        <v/>
      </c>
      <c r="O19" s="25">
        <f t="shared" si="3"/>
        <v>0</v>
      </c>
      <c r="P19" s="12"/>
      <c r="Q19" s="25" t="str">
        <f t="shared" si="10"/>
        <v/>
      </c>
      <c r="R19" s="28" t="str">
        <f t="shared" si="4"/>
        <v/>
      </c>
      <c r="S19" s="25" t="str">
        <f t="shared" si="12"/>
        <v/>
      </c>
      <c r="T19" s="46" t="str">
        <f t="shared" si="11"/>
        <v/>
      </c>
    </row>
    <row r="20" spans="1:20" x14ac:dyDescent="0.25">
      <c r="A20" s="35"/>
      <c r="B20" s="31" t="s">
        <v>84</v>
      </c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</row>
    <row r="21" spans="1:20" x14ac:dyDescent="0.25">
      <c r="A21" s="36" t="s">
        <v>85</v>
      </c>
      <c r="B21" s="9" t="s">
        <v>86</v>
      </c>
      <c r="C21" s="9"/>
      <c r="D21" s="44"/>
      <c r="E21" s="41" t="str">
        <f t="shared" ref="E21:E34" si="23">$A21</f>
        <v>B1.01</v>
      </c>
      <c r="F21" s="10"/>
      <c r="G21" s="44" t="str">
        <f t="shared" ref="G21:G34" si="24">IF(C21="N/A", "N/A", "")</f>
        <v/>
      </c>
      <c r="H21" s="10"/>
      <c r="I21" s="25">
        <f t="shared" ref="I21:I34" si="25">IF(C21="N/A","N/A", H21*F21)</f>
        <v>0</v>
      </c>
      <c r="J21" s="27" t="str">
        <f t="shared" ref="J21:J34" si="26">IF(C21="N/A","N/A",IF(G21="","",IF(F21*H21&lt;5,"AC","IN")))</f>
        <v/>
      </c>
      <c r="K21" s="10" t="str">
        <f t="shared" ref="K21:K34" si="27">IF(G21="N/A","N/A","")</f>
        <v/>
      </c>
      <c r="L21" s="10"/>
      <c r="M21" s="41" t="str">
        <f t="shared" ref="M21:M34" si="28">$A21</f>
        <v>B1.01</v>
      </c>
      <c r="N21" s="10" t="str">
        <f t="shared" ref="N21:N34" si="29">IF(C21="N/A","N/A","")</f>
        <v/>
      </c>
      <c r="O21" s="25">
        <f t="shared" si="3"/>
        <v>0</v>
      </c>
      <c r="P21" s="10"/>
      <c r="Q21" s="25" t="str">
        <f t="shared" ref="Q21:Q34" si="30">IF(P21&gt;0, P21*O21, "")</f>
        <v/>
      </c>
      <c r="R21" s="28" t="str">
        <f t="shared" si="4"/>
        <v/>
      </c>
      <c r="S21" s="25" t="str">
        <f t="shared" ref="S21:S34" si="31">IF(R21="","",(IF(R21="N/A","N/A",IF(R21="","OPEN",IF(R21="AL","JUSTIFY",IF(P21&gt;0,IF(R21="AC","CLOSED",IF(R21="IN","OPEN","ERROR"))))))))</f>
        <v/>
      </c>
      <c r="T21" s="46" t="str">
        <f t="shared" ref="T21:T34" si="32">IF(S21="","",IF(S21="N/A","N/A",IF(S21="Justify","Required",IF(S21="OPEN", "STOP! FIX THE DESIGN","NO ACTION REQUIRED"))))</f>
        <v/>
      </c>
    </row>
    <row r="22" spans="1:20" x14ac:dyDescent="0.25">
      <c r="A22" s="36" t="s">
        <v>87</v>
      </c>
      <c r="B22" s="9" t="s">
        <v>88</v>
      </c>
      <c r="C22" s="9"/>
      <c r="D22" s="44" t="str">
        <f t="shared" ref="D22:D34" si="33">IF(C22="N/A", "???", "")</f>
        <v/>
      </c>
      <c r="E22" s="41" t="str">
        <f t="shared" si="23"/>
        <v>B2.01</v>
      </c>
      <c r="F22" s="10"/>
      <c r="G22" s="44" t="str">
        <f t="shared" si="24"/>
        <v/>
      </c>
      <c r="H22" s="10"/>
      <c r="I22" s="25">
        <f t="shared" si="25"/>
        <v>0</v>
      </c>
      <c r="J22" s="27" t="str">
        <f t="shared" si="26"/>
        <v/>
      </c>
      <c r="K22" s="10" t="str">
        <f t="shared" si="27"/>
        <v/>
      </c>
      <c r="L22" s="10"/>
      <c r="M22" s="41" t="str">
        <f t="shared" si="28"/>
        <v>B2.01</v>
      </c>
      <c r="N22" s="10" t="str">
        <f t="shared" si="29"/>
        <v/>
      </c>
      <c r="O22" s="25">
        <f t="shared" si="3"/>
        <v>0</v>
      </c>
      <c r="P22" s="10"/>
      <c r="Q22" s="25" t="str">
        <f t="shared" si="30"/>
        <v/>
      </c>
      <c r="R22" s="28" t="str">
        <f t="shared" si="4"/>
        <v/>
      </c>
      <c r="S22" s="25" t="str">
        <f t="shared" si="31"/>
        <v/>
      </c>
      <c r="T22" s="46" t="str">
        <f t="shared" si="32"/>
        <v/>
      </c>
    </row>
    <row r="23" spans="1:20" ht="26.4" x14ac:dyDescent="0.25">
      <c r="A23" s="36" t="s">
        <v>89</v>
      </c>
      <c r="B23" s="13" t="s">
        <v>189</v>
      </c>
      <c r="C23" s="9"/>
      <c r="D23" s="44" t="str">
        <f t="shared" si="33"/>
        <v/>
      </c>
      <c r="E23" s="41" t="str">
        <f t="shared" si="23"/>
        <v>B3.01</v>
      </c>
      <c r="F23" s="10"/>
      <c r="G23" s="44" t="str">
        <f t="shared" si="24"/>
        <v/>
      </c>
      <c r="H23" s="10"/>
      <c r="I23" s="25">
        <f t="shared" si="25"/>
        <v>0</v>
      </c>
      <c r="J23" s="27" t="str">
        <f t="shared" si="26"/>
        <v/>
      </c>
      <c r="K23" s="10" t="str">
        <f t="shared" si="27"/>
        <v/>
      </c>
      <c r="L23" s="10"/>
      <c r="M23" s="41" t="str">
        <f t="shared" si="28"/>
        <v>B3.01</v>
      </c>
      <c r="N23" s="10" t="str">
        <f t="shared" si="29"/>
        <v/>
      </c>
      <c r="O23" s="25">
        <f t="shared" si="3"/>
        <v>0</v>
      </c>
      <c r="P23" s="10"/>
      <c r="Q23" s="25" t="str">
        <f t="shared" si="30"/>
        <v/>
      </c>
      <c r="R23" s="28" t="str">
        <f t="shared" si="4"/>
        <v/>
      </c>
      <c r="S23" s="25" t="str">
        <f t="shared" si="31"/>
        <v/>
      </c>
      <c r="T23" s="46" t="str">
        <f t="shared" si="32"/>
        <v/>
      </c>
    </row>
    <row r="24" spans="1:20" x14ac:dyDescent="0.25">
      <c r="A24" s="36" t="s">
        <v>90</v>
      </c>
      <c r="B24" s="9" t="s">
        <v>91</v>
      </c>
      <c r="C24" s="9"/>
      <c r="D24" s="44" t="str">
        <f t="shared" si="33"/>
        <v/>
      </c>
      <c r="E24" s="41" t="str">
        <f t="shared" si="23"/>
        <v>B4.01</v>
      </c>
      <c r="F24" s="10"/>
      <c r="G24" s="44" t="str">
        <f t="shared" si="24"/>
        <v/>
      </c>
      <c r="H24" s="10"/>
      <c r="I24" s="25">
        <f t="shared" si="25"/>
        <v>0</v>
      </c>
      <c r="J24" s="27" t="str">
        <f t="shared" si="26"/>
        <v/>
      </c>
      <c r="K24" s="10" t="str">
        <f t="shared" si="27"/>
        <v/>
      </c>
      <c r="L24" s="10"/>
      <c r="M24" s="41" t="str">
        <f t="shared" si="28"/>
        <v>B4.01</v>
      </c>
      <c r="N24" s="10" t="str">
        <f t="shared" si="29"/>
        <v/>
      </c>
      <c r="O24" s="25">
        <f t="shared" si="3"/>
        <v>0</v>
      </c>
      <c r="P24" s="10"/>
      <c r="Q24" s="25" t="str">
        <f t="shared" si="30"/>
        <v/>
      </c>
      <c r="R24" s="28" t="str">
        <f t="shared" si="4"/>
        <v/>
      </c>
      <c r="S24" s="25" t="str">
        <f t="shared" si="31"/>
        <v/>
      </c>
      <c r="T24" s="46" t="str">
        <f t="shared" si="32"/>
        <v/>
      </c>
    </row>
    <row r="25" spans="1:20" x14ac:dyDescent="0.25">
      <c r="A25" s="36" t="s">
        <v>92</v>
      </c>
      <c r="B25" s="9" t="s">
        <v>93</v>
      </c>
      <c r="C25" s="9"/>
      <c r="D25" s="44" t="str">
        <f t="shared" si="33"/>
        <v/>
      </c>
      <c r="E25" s="41" t="str">
        <f t="shared" si="23"/>
        <v>B5.01</v>
      </c>
      <c r="F25" s="10"/>
      <c r="G25" s="44" t="str">
        <f t="shared" si="24"/>
        <v/>
      </c>
      <c r="H25" s="10"/>
      <c r="I25" s="25">
        <f t="shared" si="25"/>
        <v>0</v>
      </c>
      <c r="J25" s="27" t="str">
        <f t="shared" si="26"/>
        <v/>
      </c>
      <c r="K25" s="10" t="str">
        <f t="shared" si="27"/>
        <v/>
      </c>
      <c r="L25" s="10"/>
      <c r="M25" s="41" t="str">
        <f t="shared" si="28"/>
        <v>B5.01</v>
      </c>
      <c r="N25" s="10" t="str">
        <f t="shared" si="29"/>
        <v/>
      </c>
      <c r="O25" s="25">
        <f t="shared" si="3"/>
        <v>0</v>
      </c>
      <c r="P25" s="10"/>
      <c r="Q25" s="25" t="str">
        <f t="shared" si="30"/>
        <v/>
      </c>
      <c r="R25" s="28" t="str">
        <f t="shared" si="4"/>
        <v/>
      </c>
      <c r="S25" s="25" t="str">
        <f t="shared" si="31"/>
        <v/>
      </c>
      <c r="T25" s="46" t="str">
        <f t="shared" si="32"/>
        <v/>
      </c>
    </row>
    <row r="26" spans="1:20" x14ac:dyDescent="0.25">
      <c r="A26" s="36" t="s">
        <v>94</v>
      </c>
      <c r="B26" s="9" t="s">
        <v>95</v>
      </c>
      <c r="C26" s="9"/>
      <c r="D26" s="44" t="str">
        <f t="shared" si="33"/>
        <v/>
      </c>
      <c r="E26" s="41" t="str">
        <f t="shared" si="23"/>
        <v>B6.01</v>
      </c>
      <c r="F26" s="10"/>
      <c r="G26" s="44" t="str">
        <f t="shared" si="24"/>
        <v/>
      </c>
      <c r="H26" s="10"/>
      <c r="I26" s="25">
        <f t="shared" si="25"/>
        <v>0</v>
      </c>
      <c r="J26" s="27" t="str">
        <f t="shared" si="26"/>
        <v/>
      </c>
      <c r="K26" s="10" t="str">
        <f t="shared" si="27"/>
        <v/>
      </c>
      <c r="L26" s="10"/>
      <c r="M26" s="41" t="str">
        <f t="shared" si="28"/>
        <v>B6.01</v>
      </c>
      <c r="N26" s="10" t="str">
        <f t="shared" si="29"/>
        <v/>
      </c>
      <c r="O26" s="25">
        <f t="shared" si="3"/>
        <v>0</v>
      </c>
      <c r="P26" s="10"/>
      <c r="Q26" s="25" t="str">
        <f t="shared" si="30"/>
        <v/>
      </c>
      <c r="R26" s="28" t="str">
        <f t="shared" si="4"/>
        <v/>
      </c>
      <c r="S26" s="25" t="str">
        <f t="shared" si="31"/>
        <v/>
      </c>
      <c r="T26" s="46" t="str">
        <f t="shared" si="32"/>
        <v/>
      </c>
    </row>
    <row r="27" spans="1:20" x14ac:dyDescent="0.25">
      <c r="A27" s="36" t="s">
        <v>96</v>
      </c>
      <c r="B27" s="9" t="s">
        <v>97</v>
      </c>
      <c r="C27" s="9"/>
      <c r="D27" s="44" t="str">
        <f t="shared" si="33"/>
        <v/>
      </c>
      <c r="E27" s="41" t="str">
        <f t="shared" si="23"/>
        <v>B7.01</v>
      </c>
      <c r="F27" s="10"/>
      <c r="G27" s="44" t="str">
        <f t="shared" si="24"/>
        <v/>
      </c>
      <c r="H27" s="10"/>
      <c r="I27" s="25">
        <f t="shared" si="25"/>
        <v>0</v>
      </c>
      <c r="J27" s="27" t="str">
        <f t="shared" si="26"/>
        <v/>
      </c>
      <c r="K27" s="10" t="str">
        <f t="shared" si="27"/>
        <v/>
      </c>
      <c r="L27" s="10"/>
      <c r="M27" s="41" t="str">
        <f t="shared" si="28"/>
        <v>B7.01</v>
      </c>
      <c r="N27" s="10" t="str">
        <f t="shared" si="29"/>
        <v/>
      </c>
      <c r="O27" s="25">
        <f t="shared" si="3"/>
        <v>0</v>
      </c>
      <c r="P27" s="10"/>
      <c r="Q27" s="25" t="str">
        <f t="shared" si="30"/>
        <v/>
      </c>
      <c r="R27" s="28" t="str">
        <f t="shared" si="4"/>
        <v/>
      </c>
      <c r="S27" s="25" t="str">
        <f t="shared" si="31"/>
        <v/>
      </c>
      <c r="T27" s="46" t="str">
        <f t="shared" si="32"/>
        <v/>
      </c>
    </row>
    <row r="28" spans="1:20" x14ac:dyDescent="0.25">
      <c r="A28" s="36" t="s">
        <v>98</v>
      </c>
      <c r="B28" s="9" t="s">
        <v>99</v>
      </c>
      <c r="C28" s="9"/>
      <c r="D28" s="44" t="str">
        <f t="shared" si="33"/>
        <v/>
      </c>
      <c r="E28" s="41" t="str">
        <f t="shared" si="23"/>
        <v>B8.01</v>
      </c>
      <c r="F28" s="10"/>
      <c r="G28" s="44" t="str">
        <f t="shared" si="24"/>
        <v/>
      </c>
      <c r="H28" s="10"/>
      <c r="I28" s="25">
        <f t="shared" si="25"/>
        <v>0</v>
      </c>
      <c r="J28" s="27" t="str">
        <f t="shared" si="26"/>
        <v/>
      </c>
      <c r="K28" s="10" t="str">
        <f t="shared" si="27"/>
        <v/>
      </c>
      <c r="L28" s="10"/>
      <c r="M28" s="41" t="str">
        <f t="shared" si="28"/>
        <v>B8.01</v>
      </c>
      <c r="N28" s="10" t="str">
        <f t="shared" si="29"/>
        <v/>
      </c>
      <c r="O28" s="25">
        <f t="shared" si="3"/>
        <v>0</v>
      </c>
      <c r="P28" s="10"/>
      <c r="Q28" s="25" t="str">
        <f t="shared" si="30"/>
        <v/>
      </c>
      <c r="R28" s="28" t="str">
        <f t="shared" si="4"/>
        <v/>
      </c>
      <c r="S28" s="25" t="str">
        <f t="shared" si="31"/>
        <v/>
      </c>
      <c r="T28" s="46" t="str">
        <f t="shared" si="32"/>
        <v/>
      </c>
    </row>
    <row r="29" spans="1:20" x14ac:dyDescent="0.25">
      <c r="A29" s="36" t="s">
        <v>100</v>
      </c>
      <c r="B29" s="9" t="s">
        <v>101</v>
      </c>
      <c r="C29" s="9"/>
      <c r="D29" s="44" t="str">
        <f t="shared" si="33"/>
        <v/>
      </c>
      <c r="E29" s="41" t="str">
        <f t="shared" si="23"/>
        <v>B9.01</v>
      </c>
      <c r="F29" s="10"/>
      <c r="G29" s="44" t="str">
        <f t="shared" si="24"/>
        <v/>
      </c>
      <c r="H29" s="10"/>
      <c r="I29" s="25">
        <f t="shared" si="25"/>
        <v>0</v>
      </c>
      <c r="J29" s="27" t="str">
        <f t="shared" si="26"/>
        <v/>
      </c>
      <c r="K29" s="10" t="str">
        <f t="shared" si="27"/>
        <v/>
      </c>
      <c r="L29" s="10"/>
      <c r="M29" s="41" t="str">
        <f t="shared" si="28"/>
        <v>B9.01</v>
      </c>
      <c r="N29" s="10" t="str">
        <f t="shared" si="29"/>
        <v/>
      </c>
      <c r="O29" s="25">
        <f t="shared" si="3"/>
        <v>0</v>
      </c>
      <c r="P29" s="10"/>
      <c r="Q29" s="25" t="str">
        <f t="shared" si="30"/>
        <v/>
      </c>
      <c r="R29" s="28" t="str">
        <f t="shared" si="4"/>
        <v/>
      </c>
      <c r="S29" s="25" t="str">
        <f t="shared" si="31"/>
        <v/>
      </c>
      <c r="T29" s="46" t="str">
        <f t="shared" si="32"/>
        <v/>
      </c>
    </row>
    <row r="30" spans="1:20" x14ac:dyDescent="0.25">
      <c r="A30" s="36" t="s">
        <v>102</v>
      </c>
      <c r="B30" s="9" t="s">
        <v>103</v>
      </c>
      <c r="C30" s="9"/>
      <c r="D30" s="44" t="str">
        <f t="shared" si="33"/>
        <v/>
      </c>
      <c r="E30" s="41" t="str">
        <f t="shared" si="23"/>
        <v>B10.01</v>
      </c>
      <c r="F30" s="10"/>
      <c r="G30" s="44" t="str">
        <f t="shared" si="24"/>
        <v/>
      </c>
      <c r="H30" s="10"/>
      <c r="I30" s="25">
        <f t="shared" si="25"/>
        <v>0</v>
      </c>
      <c r="J30" s="27" t="str">
        <f t="shared" si="26"/>
        <v/>
      </c>
      <c r="K30" s="10" t="str">
        <f t="shared" si="27"/>
        <v/>
      </c>
      <c r="L30" s="10"/>
      <c r="M30" s="41" t="str">
        <f t="shared" si="28"/>
        <v>B10.01</v>
      </c>
      <c r="N30" s="10" t="str">
        <f t="shared" si="29"/>
        <v/>
      </c>
      <c r="O30" s="25">
        <f t="shared" si="3"/>
        <v>0</v>
      </c>
      <c r="P30" s="10"/>
      <c r="Q30" s="25" t="str">
        <f t="shared" si="30"/>
        <v/>
      </c>
      <c r="R30" s="28" t="str">
        <f t="shared" si="4"/>
        <v/>
      </c>
      <c r="S30" s="25" t="str">
        <f t="shared" si="31"/>
        <v/>
      </c>
      <c r="T30" s="46" t="str">
        <f t="shared" si="32"/>
        <v/>
      </c>
    </row>
    <row r="31" spans="1:20" x14ac:dyDescent="0.25">
      <c r="A31" s="36" t="s">
        <v>104</v>
      </c>
      <c r="B31" s="9" t="s">
        <v>105</v>
      </c>
      <c r="C31" s="9"/>
      <c r="D31" s="44" t="str">
        <f t="shared" si="33"/>
        <v/>
      </c>
      <c r="E31" s="41" t="str">
        <f t="shared" si="23"/>
        <v>B11.01</v>
      </c>
      <c r="F31" s="10"/>
      <c r="G31" s="44" t="str">
        <f t="shared" si="24"/>
        <v/>
      </c>
      <c r="H31" s="10"/>
      <c r="I31" s="25">
        <f t="shared" si="25"/>
        <v>0</v>
      </c>
      <c r="J31" s="27" t="str">
        <f t="shared" si="26"/>
        <v/>
      </c>
      <c r="K31" s="10" t="str">
        <f t="shared" si="27"/>
        <v/>
      </c>
      <c r="L31" s="10"/>
      <c r="M31" s="41" t="str">
        <f t="shared" si="28"/>
        <v>B11.01</v>
      </c>
      <c r="N31" s="10" t="str">
        <f t="shared" si="29"/>
        <v/>
      </c>
      <c r="O31" s="25">
        <f t="shared" si="3"/>
        <v>0</v>
      </c>
      <c r="P31" s="10"/>
      <c r="Q31" s="25" t="str">
        <f t="shared" si="30"/>
        <v/>
      </c>
      <c r="R31" s="28" t="str">
        <f t="shared" si="4"/>
        <v/>
      </c>
      <c r="S31" s="25" t="str">
        <f t="shared" si="31"/>
        <v/>
      </c>
      <c r="T31" s="46" t="str">
        <f t="shared" si="32"/>
        <v/>
      </c>
    </row>
    <row r="32" spans="1:20" x14ac:dyDescent="0.25">
      <c r="A32" s="36" t="s">
        <v>106</v>
      </c>
      <c r="B32" s="9" t="s">
        <v>107</v>
      </c>
      <c r="C32" s="9"/>
      <c r="D32" s="44" t="str">
        <f t="shared" si="33"/>
        <v/>
      </c>
      <c r="E32" s="41" t="str">
        <f t="shared" si="23"/>
        <v>B12.01</v>
      </c>
      <c r="F32" s="10"/>
      <c r="G32" s="44" t="str">
        <f t="shared" si="24"/>
        <v/>
      </c>
      <c r="H32" s="10"/>
      <c r="I32" s="25">
        <f t="shared" si="25"/>
        <v>0</v>
      </c>
      <c r="J32" s="27" t="str">
        <f t="shared" si="26"/>
        <v/>
      </c>
      <c r="K32" s="10" t="str">
        <f t="shared" si="27"/>
        <v/>
      </c>
      <c r="L32" s="10"/>
      <c r="M32" s="41" t="str">
        <f t="shared" si="28"/>
        <v>B12.01</v>
      </c>
      <c r="N32" s="10" t="str">
        <f t="shared" si="29"/>
        <v/>
      </c>
      <c r="O32" s="25">
        <f t="shared" si="3"/>
        <v>0</v>
      </c>
      <c r="P32" s="10"/>
      <c r="Q32" s="25" t="str">
        <f t="shared" si="30"/>
        <v/>
      </c>
      <c r="R32" s="28" t="str">
        <f t="shared" si="4"/>
        <v/>
      </c>
      <c r="S32" s="25" t="str">
        <f t="shared" si="31"/>
        <v/>
      </c>
      <c r="T32" s="46" t="str">
        <f t="shared" si="32"/>
        <v/>
      </c>
    </row>
    <row r="33" spans="1:30" x14ac:dyDescent="0.25">
      <c r="A33" s="36" t="s">
        <v>108</v>
      </c>
      <c r="B33" s="14" t="s">
        <v>109</v>
      </c>
      <c r="C33" s="9"/>
      <c r="D33" s="44" t="str">
        <f t="shared" si="33"/>
        <v/>
      </c>
      <c r="E33" s="41" t="str">
        <f t="shared" si="23"/>
        <v>B13.01</v>
      </c>
      <c r="F33" s="10"/>
      <c r="G33" s="44" t="str">
        <f t="shared" si="24"/>
        <v/>
      </c>
      <c r="H33" s="10"/>
      <c r="I33" s="25">
        <f t="shared" si="25"/>
        <v>0</v>
      </c>
      <c r="J33" s="27" t="str">
        <f t="shared" si="26"/>
        <v/>
      </c>
      <c r="K33" s="10" t="str">
        <f t="shared" si="27"/>
        <v/>
      </c>
      <c r="L33" s="10"/>
      <c r="M33" s="41" t="str">
        <f t="shared" si="28"/>
        <v>B13.01</v>
      </c>
      <c r="N33" s="10" t="str">
        <f t="shared" si="29"/>
        <v/>
      </c>
      <c r="O33" s="25">
        <f t="shared" si="3"/>
        <v>0</v>
      </c>
      <c r="P33" s="10"/>
      <c r="Q33" s="25" t="str">
        <f t="shared" si="30"/>
        <v/>
      </c>
      <c r="R33" s="28" t="str">
        <f t="shared" si="4"/>
        <v/>
      </c>
      <c r="S33" s="25" t="str">
        <f t="shared" si="31"/>
        <v/>
      </c>
      <c r="T33" s="46" t="str">
        <f t="shared" si="32"/>
        <v/>
      </c>
    </row>
    <row r="34" spans="1:30" ht="13.8" thickBot="1" x14ac:dyDescent="0.3">
      <c r="A34" s="38" t="s">
        <v>110</v>
      </c>
      <c r="B34" s="11" t="s">
        <v>191</v>
      </c>
      <c r="C34" s="9"/>
      <c r="D34" s="44" t="str">
        <f t="shared" si="33"/>
        <v/>
      </c>
      <c r="E34" s="41" t="str">
        <f t="shared" si="23"/>
        <v>B14.01</v>
      </c>
      <c r="F34" s="12"/>
      <c r="G34" s="44" t="str">
        <f t="shared" si="24"/>
        <v/>
      </c>
      <c r="H34" s="12"/>
      <c r="I34" s="25">
        <f t="shared" si="25"/>
        <v>0</v>
      </c>
      <c r="J34" s="27" t="str">
        <f t="shared" si="26"/>
        <v/>
      </c>
      <c r="K34" s="10" t="str">
        <f t="shared" si="27"/>
        <v/>
      </c>
      <c r="L34" s="10"/>
      <c r="M34" s="41" t="str">
        <f t="shared" si="28"/>
        <v>B14.01</v>
      </c>
      <c r="N34" s="10" t="str">
        <f t="shared" si="29"/>
        <v/>
      </c>
      <c r="O34" s="25">
        <f t="shared" si="3"/>
        <v>0</v>
      </c>
      <c r="P34" s="12"/>
      <c r="Q34" s="25" t="str">
        <f t="shared" si="30"/>
        <v/>
      </c>
      <c r="R34" s="28" t="str">
        <f t="shared" si="4"/>
        <v/>
      </c>
      <c r="S34" s="25" t="str">
        <f t="shared" si="31"/>
        <v/>
      </c>
      <c r="T34" s="46" t="str">
        <f t="shared" si="32"/>
        <v/>
      </c>
    </row>
    <row r="35" spans="1:30" x14ac:dyDescent="0.25">
      <c r="A35" s="35"/>
      <c r="B35" s="31" t="s">
        <v>111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5"/>
    </row>
    <row r="36" spans="1:30" x14ac:dyDescent="0.25">
      <c r="A36" s="36" t="s">
        <v>112</v>
      </c>
      <c r="B36" s="14" t="s">
        <v>113</v>
      </c>
      <c r="C36" s="9"/>
      <c r="D36" s="44" t="str">
        <f t="shared" ref="D36:D45" si="34">IF(C36="N/A", "???", "")</f>
        <v/>
      </c>
      <c r="E36" s="41" t="str">
        <f t="shared" ref="E36:E45" si="35">$A36</f>
        <v>C1.01</v>
      </c>
      <c r="F36" s="10"/>
      <c r="G36" s="44" t="str">
        <f t="shared" ref="G36:G45" si="36">IF(C36="N/A", "N/A", "")</f>
        <v/>
      </c>
      <c r="H36" s="10"/>
      <c r="I36" s="25">
        <f t="shared" ref="I36:I45" si="37">IF(C36="N/A","N/A", H36*F36)</f>
        <v>0</v>
      </c>
      <c r="J36" s="27" t="str">
        <f t="shared" ref="J36:J45" si="38">IF(C36="N/A","N/A",IF(G36="","",IF(F36*H36&lt;5,"AC","IN")))</f>
        <v/>
      </c>
      <c r="K36" s="10" t="str">
        <f t="shared" ref="K36:K45" si="39">IF(G36="N/A","N/A","")</f>
        <v/>
      </c>
      <c r="L36" s="10"/>
      <c r="M36" s="41" t="str">
        <f t="shared" ref="M36:M45" si="40">$A36</f>
        <v>C1.01</v>
      </c>
      <c r="N36" s="10" t="str">
        <f t="shared" ref="N36:N45" si="41">IF(C36="N/A","N/A","")</f>
        <v/>
      </c>
      <c r="O36" s="25">
        <f t="shared" si="3"/>
        <v>0</v>
      </c>
      <c r="P36" s="10"/>
      <c r="Q36" s="25" t="str">
        <f t="shared" ref="Q36:Q45" si="42">IF(P36&gt;0, P36*O36, "")</f>
        <v/>
      </c>
      <c r="R36" s="28" t="str">
        <f t="shared" si="4"/>
        <v/>
      </c>
      <c r="S36" s="25" t="str">
        <f t="shared" ref="S36:S45" si="43">IF(R36="","",(IF(R36="N/A","N/A",IF(R36="","OPEN",IF(R36="AL","JUSTIFY",IF(P36&gt;0,IF(R36="AC","CLOSED",IF(R36="IN","OPEN","ERROR"))))))))</f>
        <v/>
      </c>
      <c r="T36" s="46" t="str">
        <f t="shared" ref="T36:T45" si="44">IF(S36="","",IF(S36="N/A","N/A",IF(S36="Justify","Required",IF(S36="OPEN", "STOP! FIX THE DESIGN","NO ACTION REQUIRED"))))</f>
        <v/>
      </c>
    </row>
    <row r="37" spans="1:30" x14ac:dyDescent="0.25">
      <c r="A37" s="36" t="s">
        <v>114</v>
      </c>
      <c r="B37" s="14" t="s">
        <v>115</v>
      </c>
      <c r="C37" s="9"/>
      <c r="D37" s="44" t="str">
        <f t="shared" si="34"/>
        <v/>
      </c>
      <c r="E37" s="41" t="str">
        <f t="shared" si="35"/>
        <v>C2.01</v>
      </c>
      <c r="F37" s="10"/>
      <c r="G37" s="44" t="str">
        <f t="shared" si="36"/>
        <v/>
      </c>
      <c r="H37" s="10"/>
      <c r="I37" s="25">
        <f t="shared" si="37"/>
        <v>0</v>
      </c>
      <c r="J37" s="27" t="str">
        <f t="shared" si="38"/>
        <v/>
      </c>
      <c r="K37" s="10" t="str">
        <f t="shared" si="39"/>
        <v/>
      </c>
      <c r="L37" s="10"/>
      <c r="M37" s="41" t="str">
        <f t="shared" si="40"/>
        <v>C2.01</v>
      </c>
      <c r="N37" s="10" t="str">
        <f t="shared" si="41"/>
        <v/>
      </c>
      <c r="O37" s="25">
        <f t="shared" si="3"/>
        <v>0</v>
      </c>
      <c r="P37" s="10"/>
      <c r="Q37" s="25" t="str">
        <f t="shared" si="42"/>
        <v/>
      </c>
      <c r="R37" s="28" t="str">
        <f t="shared" si="4"/>
        <v/>
      </c>
      <c r="S37" s="25" t="str">
        <f t="shared" si="43"/>
        <v/>
      </c>
      <c r="T37" s="46" t="str">
        <f t="shared" si="44"/>
        <v/>
      </c>
    </row>
    <row r="38" spans="1:30" ht="26.4" x14ac:dyDescent="0.25">
      <c r="A38" s="36" t="s">
        <v>116</v>
      </c>
      <c r="B38" s="23" t="s">
        <v>117</v>
      </c>
      <c r="C38" s="9"/>
      <c r="D38" s="44" t="str">
        <f t="shared" si="34"/>
        <v/>
      </c>
      <c r="E38" s="41" t="str">
        <f t="shared" si="35"/>
        <v>C3.01</v>
      </c>
      <c r="F38" s="10"/>
      <c r="G38" s="44" t="str">
        <f t="shared" si="36"/>
        <v/>
      </c>
      <c r="H38" s="10"/>
      <c r="I38" s="25">
        <f t="shared" si="37"/>
        <v>0</v>
      </c>
      <c r="J38" s="27" t="str">
        <f t="shared" si="38"/>
        <v/>
      </c>
      <c r="K38" s="10" t="str">
        <f t="shared" si="39"/>
        <v/>
      </c>
      <c r="L38" s="10"/>
      <c r="M38" s="41" t="str">
        <f t="shared" si="40"/>
        <v>C3.01</v>
      </c>
      <c r="N38" s="10" t="str">
        <f t="shared" si="41"/>
        <v/>
      </c>
      <c r="O38" s="25">
        <f t="shared" si="3"/>
        <v>0</v>
      </c>
      <c r="P38" s="10"/>
      <c r="Q38" s="25" t="str">
        <f t="shared" si="42"/>
        <v/>
      </c>
      <c r="R38" s="28" t="str">
        <f t="shared" si="4"/>
        <v/>
      </c>
      <c r="S38" s="25" t="str">
        <f t="shared" si="43"/>
        <v/>
      </c>
      <c r="T38" s="46" t="str">
        <f t="shared" si="44"/>
        <v/>
      </c>
      <c r="AB38" s="15">
        <v>5</v>
      </c>
      <c r="AD38" s="16" t="s">
        <v>208</v>
      </c>
    </row>
    <row r="39" spans="1:30" ht="26.4" x14ac:dyDescent="0.25">
      <c r="A39" s="36" t="s">
        <v>118</v>
      </c>
      <c r="B39" s="14" t="s">
        <v>119</v>
      </c>
      <c r="C39" s="9"/>
      <c r="D39" s="44" t="str">
        <f t="shared" si="34"/>
        <v/>
      </c>
      <c r="E39" s="41" t="str">
        <f t="shared" si="35"/>
        <v>C4.01</v>
      </c>
      <c r="F39" s="10"/>
      <c r="G39" s="44" t="str">
        <f t="shared" si="36"/>
        <v/>
      </c>
      <c r="H39" s="10"/>
      <c r="I39" s="25">
        <f t="shared" si="37"/>
        <v>0</v>
      </c>
      <c r="J39" s="27" t="str">
        <f t="shared" si="38"/>
        <v/>
      </c>
      <c r="K39" s="10" t="str">
        <f t="shared" si="39"/>
        <v/>
      </c>
      <c r="L39" s="10"/>
      <c r="M39" s="41" t="str">
        <f t="shared" si="40"/>
        <v>C4.01</v>
      </c>
      <c r="N39" s="10" t="str">
        <f t="shared" si="41"/>
        <v/>
      </c>
      <c r="O39" s="25">
        <f t="shared" si="3"/>
        <v>0</v>
      </c>
      <c r="P39" s="10"/>
      <c r="Q39" s="25" t="str">
        <f t="shared" si="42"/>
        <v/>
      </c>
      <c r="R39" s="28" t="str">
        <f t="shared" si="4"/>
        <v/>
      </c>
      <c r="S39" s="25" t="str">
        <f t="shared" si="43"/>
        <v/>
      </c>
      <c r="T39" s="46" t="str">
        <f t="shared" si="44"/>
        <v/>
      </c>
      <c r="AB39" s="15">
        <v>4</v>
      </c>
      <c r="AD39" s="17" t="s">
        <v>209</v>
      </c>
    </row>
    <row r="40" spans="1:30" ht="15.6" x14ac:dyDescent="0.25">
      <c r="A40" s="36" t="s">
        <v>120</v>
      </c>
      <c r="B40" s="14" t="s">
        <v>121</v>
      </c>
      <c r="C40" s="9"/>
      <c r="D40" s="44" t="str">
        <f t="shared" si="34"/>
        <v/>
      </c>
      <c r="E40" s="41" t="str">
        <f t="shared" si="35"/>
        <v>C5.01</v>
      </c>
      <c r="F40" s="10"/>
      <c r="G40" s="44" t="str">
        <f t="shared" si="36"/>
        <v/>
      </c>
      <c r="H40" s="10"/>
      <c r="I40" s="25">
        <f t="shared" si="37"/>
        <v>0</v>
      </c>
      <c r="J40" s="27" t="str">
        <f t="shared" si="38"/>
        <v/>
      </c>
      <c r="K40" s="10" t="str">
        <f t="shared" si="39"/>
        <v/>
      </c>
      <c r="L40" s="10"/>
      <c r="M40" s="41" t="str">
        <f t="shared" si="40"/>
        <v>C5.01</v>
      </c>
      <c r="N40" s="10" t="str">
        <f t="shared" si="41"/>
        <v/>
      </c>
      <c r="O40" s="25">
        <f t="shared" si="3"/>
        <v>0</v>
      </c>
      <c r="P40" s="10"/>
      <c r="Q40" s="25" t="str">
        <f t="shared" si="42"/>
        <v/>
      </c>
      <c r="R40" s="28" t="str">
        <f t="shared" si="4"/>
        <v/>
      </c>
      <c r="S40" s="25" t="str">
        <f t="shared" si="43"/>
        <v/>
      </c>
      <c r="T40" s="46" t="str">
        <f t="shared" si="44"/>
        <v/>
      </c>
      <c r="AB40" s="15">
        <v>3</v>
      </c>
      <c r="AD40" s="18" t="s">
        <v>210</v>
      </c>
    </row>
    <row r="41" spans="1:30" ht="26.4" x14ac:dyDescent="0.25">
      <c r="A41" s="36" t="s">
        <v>122</v>
      </c>
      <c r="B41" s="14" t="s">
        <v>123</v>
      </c>
      <c r="C41" s="9"/>
      <c r="D41" s="44" t="str">
        <f t="shared" si="34"/>
        <v/>
      </c>
      <c r="E41" s="41" t="str">
        <f t="shared" si="35"/>
        <v>C6.01</v>
      </c>
      <c r="F41" s="10"/>
      <c r="G41" s="44" t="str">
        <f t="shared" si="36"/>
        <v/>
      </c>
      <c r="H41" s="10"/>
      <c r="I41" s="25">
        <f t="shared" si="37"/>
        <v>0</v>
      </c>
      <c r="J41" s="27" t="str">
        <f t="shared" si="38"/>
        <v/>
      </c>
      <c r="K41" s="10" t="str">
        <f t="shared" si="39"/>
        <v/>
      </c>
      <c r="L41" s="10"/>
      <c r="M41" s="41" t="str">
        <f t="shared" si="40"/>
        <v>C6.01</v>
      </c>
      <c r="N41" s="10" t="str">
        <f t="shared" si="41"/>
        <v/>
      </c>
      <c r="O41" s="25">
        <f t="shared" si="3"/>
        <v>0</v>
      </c>
      <c r="P41" s="10"/>
      <c r="Q41" s="25" t="str">
        <f t="shared" si="42"/>
        <v/>
      </c>
      <c r="R41" s="28" t="str">
        <f t="shared" si="4"/>
        <v/>
      </c>
      <c r="S41" s="25" t="str">
        <f t="shared" si="43"/>
        <v/>
      </c>
      <c r="T41" s="46" t="str">
        <f t="shared" si="44"/>
        <v/>
      </c>
      <c r="AB41" s="15">
        <v>2</v>
      </c>
    </row>
    <row r="42" spans="1:30" ht="26.4" x14ac:dyDescent="0.25">
      <c r="A42" s="36" t="s">
        <v>124</v>
      </c>
      <c r="B42" s="14" t="s">
        <v>125</v>
      </c>
      <c r="C42" s="9"/>
      <c r="D42" s="44" t="str">
        <f t="shared" si="34"/>
        <v/>
      </c>
      <c r="E42" s="41" t="str">
        <f t="shared" si="35"/>
        <v>C7.01</v>
      </c>
      <c r="F42" s="10"/>
      <c r="G42" s="44" t="str">
        <f t="shared" si="36"/>
        <v/>
      </c>
      <c r="H42" s="10"/>
      <c r="I42" s="25">
        <f t="shared" si="37"/>
        <v>0</v>
      </c>
      <c r="J42" s="27" t="str">
        <f t="shared" si="38"/>
        <v/>
      </c>
      <c r="K42" s="10" t="str">
        <f t="shared" si="39"/>
        <v/>
      </c>
      <c r="L42" s="10"/>
      <c r="M42" s="41" t="str">
        <f t="shared" si="40"/>
        <v>C7.01</v>
      </c>
      <c r="N42" s="10" t="str">
        <f t="shared" si="41"/>
        <v/>
      </c>
      <c r="O42" s="25">
        <f t="shared" si="3"/>
        <v>0</v>
      </c>
      <c r="P42" s="10"/>
      <c r="Q42" s="25" t="str">
        <f t="shared" si="42"/>
        <v/>
      </c>
      <c r="R42" s="28" t="str">
        <f t="shared" si="4"/>
        <v/>
      </c>
      <c r="S42" s="25" t="str">
        <f t="shared" si="43"/>
        <v/>
      </c>
      <c r="T42" s="46" t="str">
        <f t="shared" si="44"/>
        <v/>
      </c>
      <c r="AB42" s="15">
        <v>1</v>
      </c>
    </row>
    <row r="43" spans="1:30" ht="15.6" x14ac:dyDescent="0.25">
      <c r="A43" s="36" t="s">
        <v>126</v>
      </c>
      <c r="B43" s="14" t="s">
        <v>127</v>
      </c>
      <c r="C43" s="9"/>
      <c r="D43" s="44" t="str">
        <f t="shared" si="34"/>
        <v/>
      </c>
      <c r="E43" s="41" t="str">
        <f t="shared" si="35"/>
        <v>C8.01</v>
      </c>
      <c r="F43" s="10"/>
      <c r="G43" s="44" t="str">
        <f t="shared" si="36"/>
        <v/>
      </c>
      <c r="H43" s="10"/>
      <c r="I43" s="25">
        <f t="shared" si="37"/>
        <v>0</v>
      </c>
      <c r="J43" s="27" t="str">
        <f t="shared" si="38"/>
        <v/>
      </c>
      <c r="K43" s="10" t="str">
        <f t="shared" si="39"/>
        <v/>
      </c>
      <c r="L43" s="10"/>
      <c r="M43" s="41" t="str">
        <f t="shared" si="40"/>
        <v>C8.01</v>
      </c>
      <c r="N43" s="10" t="str">
        <f t="shared" si="41"/>
        <v/>
      </c>
      <c r="O43" s="25">
        <f t="shared" si="3"/>
        <v>0</v>
      </c>
      <c r="P43" s="10"/>
      <c r="Q43" s="25" t="str">
        <f t="shared" si="42"/>
        <v/>
      </c>
      <c r="R43" s="28" t="str">
        <f t="shared" si="4"/>
        <v/>
      </c>
      <c r="S43" s="25" t="str">
        <f t="shared" si="43"/>
        <v/>
      </c>
      <c r="T43" s="46" t="str">
        <f t="shared" si="44"/>
        <v/>
      </c>
      <c r="AB43" s="15">
        <v>0</v>
      </c>
    </row>
    <row r="44" spans="1:30" ht="26.4" x14ac:dyDescent="0.25">
      <c r="A44" s="36" t="s">
        <v>128</v>
      </c>
      <c r="B44" s="14" t="s">
        <v>129</v>
      </c>
      <c r="C44" s="9"/>
      <c r="D44" s="44" t="str">
        <f t="shared" si="34"/>
        <v/>
      </c>
      <c r="E44" s="41" t="str">
        <f t="shared" si="35"/>
        <v>C9.01</v>
      </c>
      <c r="F44" s="10"/>
      <c r="G44" s="44" t="str">
        <f t="shared" si="36"/>
        <v/>
      </c>
      <c r="H44" s="10"/>
      <c r="I44" s="25">
        <f t="shared" si="37"/>
        <v>0</v>
      </c>
      <c r="J44" s="27" t="str">
        <f t="shared" si="38"/>
        <v/>
      </c>
      <c r="K44" s="10" t="str">
        <f t="shared" si="39"/>
        <v/>
      </c>
      <c r="L44" s="10"/>
      <c r="M44" s="41" t="str">
        <f t="shared" si="40"/>
        <v>C9.01</v>
      </c>
      <c r="N44" s="10" t="str">
        <f t="shared" si="41"/>
        <v/>
      </c>
      <c r="O44" s="25">
        <f t="shared" si="3"/>
        <v>0</v>
      </c>
      <c r="P44" s="10"/>
      <c r="Q44" s="25" t="str">
        <f t="shared" si="42"/>
        <v/>
      </c>
      <c r="R44" s="28" t="str">
        <f t="shared" si="4"/>
        <v/>
      </c>
      <c r="S44" s="25" t="str">
        <f t="shared" si="43"/>
        <v/>
      </c>
      <c r="T44" s="46" t="str">
        <f t="shared" si="44"/>
        <v/>
      </c>
    </row>
    <row r="45" spans="1:30" ht="13.8" thickBot="1" x14ac:dyDescent="0.3">
      <c r="A45" s="38" t="s">
        <v>130</v>
      </c>
      <c r="B45" s="11" t="s">
        <v>192</v>
      </c>
      <c r="C45" s="9"/>
      <c r="D45" s="44" t="str">
        <f t="shared" si="34"/>
        <v/>
      </c>
      <c r="E45" s="41" t="str">
        <f t="shared" si="35"/>
        <v>C10.01</v>
      </c>
      <c r="F45" s="12"/>
      <c r="G45" s="44" t="str">
        <f t="shared" si="36"/>
        <v/>
      </c>
      <c r="H45" s="12"/>
      <c r="I45" s="25">
        <f t="shared" si="37"/>
        <v>0</v>
      </c>
      <c r="J45" s="27" t="str">
        <f t="shared" si="38"/>
        <v/>
      </c>
      <c r="K45" s="10" t="str">
        <f t="shared" si="39"/>
        <v/>
      </c>
      <c r="L45" s="10"/>
      <c r="M45" s="41" t="str">
        <f t="shared" si="40"/>
        <v>C10.01</v>
      </c>
      <c r="N45" s="10" t="str">
        <f t="shared" si="41"/>
        <v/>
      </c>
      <c r="O45" s="25">
        <f t="shared" si="3"/>
        <v>0</v>
      </c>
      <c r="P45" s="12"/>
      <c r="Q45" s="25" t="str">
        <f t="shared" si="42"/>
        <v/>
      </c>
      <c r="R45" s="28" t="str">
        <f t="shared" si="4"/>
        <v/>
      </c>
      <c r="S45" s="25" t="str">
        <f t="shared" si="43"/>
        <v/>
      </c>
      <c r="T45" s="46" t="str">
        <f t="shared" si="44"/>
        <v/>
      </c>
    </row>
    <row r="46" spans="1:30" x14ac:dyDescent="0.25">
      <c r="A46" s="35"/>
      <c r="B46" s="31" t="s">
        <v>131</v>
      </c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5"/>
    </row>
    <row r="47" spans="1:30" x14ac:dyDescent="0.25">
      <c r="A47" s="36" t="s">
        <v>132</v>
      </c>
      <c r="B47" s="14" t="s">
        <v>63</v>
      </c>
      <c r="C47" s="9"/>
      <c r="D47" s="44" t="str">
        <f t="shared" ref="D47:D54" si="45">IF(C47="N/A", "???", "")</f>
        <v/>
      </c>
      <c r="E47" s="41" t="str">
        <f t="shared" ref="E47:E54" si="46">$A47</f>
        <v>D1.01</v>
      </c>
      <c r="F47" s="10"/>
      <c r="G47" s="44" t="str">
        <f t="shared" ref="G47:G54" si="47">IF(C47="N/A", "N/A", "")</f>
        <v/>
      </c>
      <c r="H47" s="10"/>
      <c r="I47" s="25">
        <f t="shared" ref="I47:I54" si="48">IF(C47="N/A","N/A", H47*F47)</f>
        <v>0</v>
      </c>
      <c r="J47" s="27" t="str">
        <f t="shared" ref="J47:J54" si="49">IF(C47="N/A","N/A",IF(G47="","",IF(F47*H47&lt;5,"AC","IN")))</f>
        <v/>
      </c>
      <c r="K47" s="10" t="str">
        <f t="shared" ref="K47:K54" si="50">IF(G47="N/A","N/A","")</f>
        <v/>
      </c>
      <c r="L47" s="10"/>
      <c r="M47" s="41" t="str">
        <f t="shared" ref="M47:M54" si="51">$A47</f>
        <v>D1.01</v>
      </c>
      <c r="N47" s="10" t="str">
        <f t="shared" ref="N47:N54" si="52">IF(C47="N/A","N/A","")</f>
        <v/>
      </c>
      <c r="O47" s="25">
        <f t="shared" si="3"/>
        <v>0</v>
      </c>
      <c r="P47" s="10"/>
      <c r="Q47" s="25" t="str">
        <f t="shared" ref="Q47:Q54" si="53">IF(P47&gt;0, P47*O47, "")</f>
        <v/>
      </c>
      <c r="R47" s="28" t="str">
        <f t="shared" si="4"/>
        <v/>
      </c>
      <c r="S47" s="25" t="str">
        <f t="shared" ref="S47:S54" si="54">IF(R47="","",(IF(R47="N/A","N/A",IF(R47="","OPEN",IF(R47="AL","JUSTIFY",IF(P47&gt;0,IF(R47="AC","CLOSED",IF(R47="IN","OPEN","ERROR"))))))))</f>
        <v/>
      </c>
      <c r="T47" s="46" t="str">
        <f t="shared" ref="T47:T54" si="55">IF(S47="","",IF(S47="N/A","N/A",IF(S47="Justify","Required",IF(S47="OPEN", "STOP! FIX THE DESIGN","NO ACTION REQUIRED"))))</f>
        <v/>
      </c>
    </row>
    <row r="48" spans="1:30" x14ac:dyDescent="0.25">
      <c r="A48" s="36" t="s">
        <v>133</v>
      </c>
      <c r="B48" s="14" t="s">
        <v>56</v>
      </c>
      <c r="C48" s="9"/>
      <c r="D48" s="44" t="str">
        <f t="shared" si="45"/>
        <v/>
      </c>
      <c r="E48" s="41" t="str">
        <f t="shared" si="46"/>
        <v>D2.01</v>
      </c>
      <c r="F48" s="10"/>
      <c r="G48" s="44" t="str">
        <f t="shared" si="47"/>
        <v/>
      </c>
      <c r="H48" s="10"/>
      <c r="I48" s="25">
        <f t="shared" si="48"/>
        <v>0</v>
      </c>
      <c r="J48" s="27" t="str">
        <f t="shared" si="49"/>
        <v/>
      </c>
      <c r="K48" s="10" t="str">
        <f t="shared" si="50"/>
        <v/>
      </c>
      <c r="L48" s="10"/>
      <c r="M48" s="41" t="str">
        <f t="shared" si="51"/>
        <v>D2.01</v>
      </c>
      <c r="N48" s="10" t="str">
        <f t="shared" si="52"/>
        <v/>
      </c>
      <c r="O48" s="25">
        <f t="shared" si="3"/>
        <v>0</v>
      </c>
      <c r="P48" s="10"/>
      <c r="Q48" s="25" t="str">
        <f t="shared" si="53"/>
        <v/>
      </c>
      <c r="R48" s="28" t="str">
        <f t="shared" si="4"/>
        <v/>
      </c>
      <c r="S48" s="25" t="str">
        <f t="shared" si="54"/>
        <v/>
      </c>
      <c r="T48" s="46" t="str">
        <f t="shared" si="55"/>
        <v/>
      </c>
    </row>
    <row r="49" spans="1:20" x14ac:dyDescent="0.25">
      <c r="A49" s="36" t="s">
        <v>134</v>
      </c>
      <c r="B49" s="14" t="s">
        <v>135</v>
      </c>
      <c r="C49" s="9"/>
      <c r="D49" s="44" t="str">
        <f t="shared" si="45"/>
        <v/>
      </c>
      <c r="E49" s="41" t="str">
        <f t="shared" si="46"/>
        <v>D3.01</v>
      </c>
      <c r="F49" s="10"/>
      <c r="G49" s="44" t="str">
        <f t="shared" si="47"/>
        <v/>
      </c>
      <c r="H49" s="10"/>
      <c r="I49" s="25">
        <f t="shared" si="48"/>
        <v>0</v>
      </c>
      <c r="J49" s="27" t="str">
        <f t="shared" si="49"/>
        <v/>
      </c>
      <c r="K49" s="10" t="str">
        <f t="shared" si="50"/>
        <v/>
      </c>
      <c r="L49" s="10"/>
      <c r="M49" s="41" t="str">
        <f t="shared" si="51"/>
        <v>D3.01</v>
      </c>
      <c r="N49" s="10" t="str">
        <f t="shared" si="52"/>
        <v/>
      </c>
      <c r="O49" s="25">
        <f t="shared" si="3"/>
        <v>0</v>
      </c>
      <c r="P49" s="10"/>
      <c r="Q49" s="25" t="str">
        <f t="shared" si="53"/>
        <v/>
      </c>
      <c r="R49" s="28" t="str">
        <f t="shared" si="4"/>
        <v/>
      </c>
      <c r="S49" s="25" t="str">
        <f t="shared" si="54"/>
        <v/>
      </c>
      <c r="T49" s="46" t="str">
        <f t="shared" si="55"/>
        <v/>
      </c>
    </row>
    <row r="50" spans="1:20" x14ac:dyDescent="0.25">
      <c r="A50" s="36" t="s">
        <v>136</v>
      </c>
      <c r="B50" s="14" t="s">
        <v>137</v>
      </c>
      <c r="C50" s="9"/>
      <c r="D50" s="44" t="str">
        <f t="shared" si="45"/>
        <v/>
      </c>
      <c r="E50" s="41" t="str">
        <f t="shared" si="46"/>
        <v>D4.01</v>
      </c>
      <c r="F50" s="10"/>
      <c r="G50" s="44" t="str">
        <f t="shared" si="47"/>
        <v/>
      </c>
      <c r="H50" s="10"/>
      <c r="I50" s="25">
        <f t="shared" si="48"/>
        <v>0</v>
      </c>
      <c r="J50" s="27" t="str">
        <f t="shared" si="49"/>
        <v/>
      </c>
      <c r="K50" s="10" t="str">
        <f t="shared" si="50"/>
        <v/>
      </c>
      <c r="L50" s="10"/>
      <c r="M50" s="41" t="str">
        <f t="shared" si="51"/>
        <v>D4.01</v>
      </c>
      <c r="N50" s="10" t="str">
        <f t="shared" si="52"/>
        <v/>
      </c>
      <c r="O50" s="25">
        <f t="shared" si="3"/>
        <v>0</v>
      </c>
      <c r="P50" s="10"/>
      <c r="Q50" s="25" t="str">
        <f t="shared" si="53"/>
        <v/>
      </c>
      <c r="R50" s="28" t="str">
        <f t="shared" si="4"/>
        <v/>
      </c>
      <c r="S50" s="25" t="str">
        <f t="shared" si="54"/>
        <v/>
      </c>
      <c r="T50" s="46" t="str">
        <f t="shared" si="55"/>
        <v/>
      </c>
    </row>
    <row r="51" spans="1:20" x14ac:dyDescent="0.25">
      <c r="A51" s="39" t="s">
        <v>138</v>
      </c>
      <c r="B51" s="23" t="s">
        <v>231</v>
      </c>
      <c r="C51" s="9"/>
      <c r="D51" s="44" t="str">
        <f t="shared" si="45"/>
        <v/>
      </c>
      <c r="E51" s="41" t="str">
        <f t="shared" si="46"/>
        <v>D5.01</v>
      </c>
      <c r="F51" s="10"/>
      <c r="G51" s="44" t="str">
        <f t="shared" ref="G51" si="56">IF(C51="N/A", "N/A", "")</f>
        <v/>
      </c>
      <c r="H51" s="10"/>
      <c r="I51" s="25">
        <f t="shared" ref="I51" si="57">IF(C51="N/A","N/A", H51*F51)</f>
        <v>0</v>
      </c>
      <c r="J51" s="27" t="str">
        <f t="shared" ref="J51" si="58">IF(C51="N/A","N/A",IF(G51="","",IF(F51*H51&lt;5,"AC","IN")))</f>
        <v/>
      </c>
      <c r="K51" s="10" t="str">
        <f t="shared" ref="K51" si="59">IF(G51="N/A","N/A","")</f>
        <v/>
      </c>
      <c r="L51" s="10"/>
      <c r="M51" s="41" t="str">
        <f t="shared" si="51"/>
        <v>D5.01</v>
      </c>
      <c r="N51" s="10" t="str">
        <f t="shared" si="52"/>
        <v/>
      </c>
      <c r="O51" s="25">
        <f t="shared" si="3"/>
        <v>0</v>
      </c>
      <c r="P51" s="10"/>
      <c r="Q51" s="25" t="str">
        <f t="shared" ref="Q51" si="60">IF(P51&gt;0, P51*O51, "")</f>
        <v/>
      </c>
      <c r="R51" s="28" t="str">
        <f t="shared" ref="R51" si="61">IF(C51="N/A","N/A",IF(J51="", "", IF(J51="AC","AC",IF(O51*P51&gt;9,"IN",IF(O51*P51&gt;4,"AL", IF(P51="", "", "AC"))))))</f>
        <v/>
      </c>
      <c r="S51" s="25" t="str">
        <f t="shared" si="54"/>
        <v/>
      </c>
      <c r="T51" s="46" t="str">
        <f t="shared" si="55"/>
        <v/>
      </c>
    </row>
    <row r="52" spans="1:20" x14ac:dyDescent="0.25">
      <c r="A52" s="39" t="s">
        <v>140</v>
      </c>
      <c r="B52" s="14" t="s">
        <v>139</v>
      </c>
      <c r="C52" s="9"/>
      <c r="D52" s="44" t="str">
        <f t="shared" si="45"/>
        <v/>
      </c>
      <c r="E52" s="41" t="str">
        <f t="shared" si="46"/>
        <v>D6.01</v>
      </c>
      <c r="F52" s="10"/>
      <c r="G52" s="44" t="str">
        <f t="shared" si="47"/>
        <v/>
      </c>
      <c r="H52" s="10"/>
      <c r="I52" s="25">
        <f t="shared" si="48"/>
        <v>0</v>
      </c>
      <c r="J52" s="27" t="str">
        <f t="shared" si="49"/>
        <v/>
      </c>
      <c r="K52" s="10" t="str">
        <f t="shared" si="50"/>
        <v/>
      </c>
      <c r="L52" s="10"/>
      <c r="M52" s="41" t="str">
        <f t="shared" si="51"/>
        <v>D6.01</v>
      </c>
      <c r="N52" s="10" t="str">
        <f t="shared" si="52"/>
        <v/>
      </c>
      <c r="O52" s="25">
        <f t="shared" si="3"/>
        <v>0</v>
      </c>
      <c r="P52" s="10"/>
      <c r="Q52" s="25" t="str">
        <f t="shared" si="53"/>
        <v/>
      </c>
      <c r="R52" s="28" t="str">
        <f t="shared" si="4"/>
        <v/>
      </c>
      <c r="S52" s="25" t="str">
        <f t="shared" si="54"/>
        <v/>
      </c>
      <c r="T52" s="46" t="str">
        <f t="shared" si="55"/>
        <v/>
      </c>
    </row>
    <row r="53" spans="1:20" x14ac:dyDescent="0.25">
      <c r="A53" s="39" t="s">
        <v>141</v>
      </c>
      <c r="B53" s="14" t="s">
        <v>0</v>
      </c>
      <c r="C53" s="9"/>
      <c r="D53" s="44" t="str">
        <f t="shared" si="45"/>
        <v/>
      </c>
      <c r="E53" s="41" t="str">
        <f t="shared" si="46"/>
        <v>D7.01</v>
      </c>
      <c r="F53" s="10"/>
      <c r="G53" s="44" t="str">
        <f t="shared" si="47"/>
        <v/>
      </c>
      <c r="H53" s="10"/>
      <c r="I53" s="25">
        <f t="shared" si="48"/>
        <v>0</v>
      </c>
      <c r="J53" s="27" t="str">
        <f t="shared" si="49"/>
        <v/>
      </c>
      <c r="K53" s="10" t="str">
        <f t="shared" si="50"/>
        <v/>
      </c>
      <c r="L53" s="10"/>
      <c r="M53" s="41" t="str">
        <f t="shared" si="51"/>
        <v>D7.01</v>
      </c>
      <c r="N53" s="10" t="str">
        <f t="shared" si="52"/>
        <v/>
      </c>
      <c r="O53" s="25">
        <f t="shared" si="3"/>
        <v>0</v>
      </c>
      <c r="P53" s="10"/>
      <c r="Q53" s="25" t="str">
        <f t="shared" si="53"/>
        <v/>
      </c>
      <c r="R53" s="28" t="str">
        <f t="shared" si="4"/>
        <v/>
      </c>
      <c r="S53" s="25" t="str">
        <f t="shared" si="54"/>
        <v/>
      </c>
      <c r="T53" s="46" t="str">
        <f t="shared" si="55"/>
        <v/>
      </c>
    </row>
    <row r="54" spans="1:20" ht="13.8" thickBot="1" x14ac:dyDescent="0.3">
      <c r="A54" s="40" t="s">
        <v>232</v>
      </c>
      <c r="B54" s="11" t="s">
        <v>193</v>
      </c>
      <c r="C54" s="9"/>
      <c r="D54" s="44" t="str">
        <f t="shared" si="45"/>
        <v/>
      </c>
      <c r="E54" s="41" t="str">
        <f t="shared" si="46"/>
        <v>D8.01</v>
      </c>
      <c r="F54" s="12"/>
      <c r="G54" s="44" t="str">
        <f t="shared" si="47"/>
        <v/>
      </c>
      <c r="H54" s="12"/>
      <c r="I54" s="25">
        <f t="shared" si="48"/>
        <v>0</v>
      </c>
      <c r="J54" s="27" t="str">
        <f t="shared" si="49"/>
        <v/>
      </c>
      <c r="K54" s="10" t="str">
        <f t="shared" si="50"/>
        <v/>
      </c>
      <c r="L54" s="10"/>
      <c r="M54" s="41" t="str">
        <f t="shared" si="51"/>
        <v>D8.01</v>
      </c>
      <c r="N54" s="10" t="str">
        <f t="shared" si="52"/>
        <v/>
      </c>
      <c r="O54" s="25">
        <f t="shared" si="3"/>
        <v>0</v>
      </c>
      <c r="P54" s="12"/>
      <c r="Q54" s="25" t="str">
        <f t="shared" si="53"/>
        <v/>
      </c>
      <c r="R54" s="28" t="str">
        <f t="shared" si="4"/>
        <v/>
      </c>
      <c r="S54" s="25" t="str">
        <f t="shared" si="54"/>
        <v/>
      </c>
      <c r="T54" s="46" t="str">
        <f t="shared" si="55"/>
        <v/>
      </c>
    </row>
    <row r="55" spans="1:20" x14ac:dyDescent="0.25">
      <c r="A55" s="35"/>
      <c r="B55" s="31" t="s">
        <v>142</v>
      </c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</row>
    <row r="56" spans="1:20" x14ac:dyDescent="0.25">
      <c r="A56" s="36" t="s">
        <v>143</v>
      </c>
      <c r="B56" s="14" t="s">
        <v>144</v>
      </c>
      <c r="C56" s="9"/>
      <c r="D56" s="44" t="str">
        <f t="shared" ref="D56:D71" si="62">IF(C56="N/A", "???", "")</f>
        <v/>
      </c>
      <c r="E56" s="41" t="str">
        <f t="shared" ref="E56:E71" si="63">$A56</f>
        <v>E1.01</v>
      </c>
      <c r="F56" s="10"/>
      <c r="G56" s="44" t="str">
        <f t="shared" ref="G56:G71" si="64">IF(C56="N/A", "N/A", "")</f>
        <v/>
      </c>
      <c r="H56" s="10"/>
      <c r="I56" s="25">
        <f t="shared" ref="I56:I71" si="65">IF(C56="N/A","N/A", H56*F56)</f>
        <v>0</v>
      </c>
      <c r="J56" s="27" t="str">
        <f t="shared" ref="J56:J71" si="66">IF(C56="N/A","N/A",IF(G56="","",IF(F56*H56&lt;5,"AC","IN")))</f>
        <v/>
      </c>
      <c r="K56" s="10" t="str">
        <f t="shared" ref="K56:K71" si="67">IF(G56="N/A","N/A","")</f>
        <v/>
      </c>
      <c r="L56" s="10"/>
      <c r="M56" s="41" t="str">
        <f t="shared" ref="M56:M71" si="68">$A56</f>
        <v>E1.01</v>
      </c>
      <c r="N56" s="10" t="str">
        <f t="shared" ref="N56:N71" si="69">IF(C56="N/A","N/A","")</f>
        <v/>
      </c>
      <c r="O56" s="25">
        <f t="shared" si="3"/>
        <v>0</v>
      </c>
      <c r="P56" s="10"/>
      <c r="Q56" s="25" t="str">
        <f t="shared" ref="Q56:Q71" si="70">IF(P56&gt;0, P56*O56, "")</f>
        <v/>
      </c>
      <c r="R56" s="28" t="str">
        <f t="shared" si="4"/>
        <v/>
      </c>
      <c r="S56" s="25" t="str">
        <f t="shared" ref="S56:S71" si="71">IF(R56="","",(IF(R56="N/A","N/A",IF(R56="","OPEN",IF(R56="AL","JUSTIFY",IF(P56&gt;0,IF(R56="AC","CLOSED",IF(R56="IN","OPEN","ERROR"))))))))</f>
        <v/>
      </c>
      <c r="T56" s="46" t="str">
        <f t="shared" ref="T56:T71" si="72">IF(S56="","",IF(S56="N/A","N/A",IF(S56="Justify","Required",IF(S56="OPEN", "STOP! FIX THE DESIGN","NO ACTION REQUIRED"))))</f>
        <v/>
      </c>
    </row>
    <row r="57" spans="1:20" x14ac:dyDescent="0.25">
      <c r="A57" s="36" t="s">
        <v>145</v>
      </c>
      <c r="B57" s="19" t="s">
        <v>146</v>
      </c>
      <c r="C57" s="9"/>
      <c r="D57" s="44" t="str">
        <f t="shared" si="62"/>
        <v/>
      </c>
      <c r="E57" s="41" t="str">
        <f t="shared" si="63"/>
        <v>E2.01</v>
      </c>
      <c r="F57" s="10"/>
      <c r="G57" s="44" t="str">
        <f t="shared" si="64"/>
        <v/>
      </c>
      <c r="H57" s="10"/>
      <c r="I57" s="25">
        <f t="shared" si="65"/>
        <v>0</v>
      </c>
      <c r="J57" s="27" t="str">
        <f t="shared" si="66"/>
        <v/>
      </c>
      <c r="K57" s="10" t="str">
        <f t="shared" si="67"/>
        <v/>
      </c>
      <c r="L57" s="10"/>
      <c r="M57" s="41" t="str">
        <f t="shared" si="68"/>
        <v>E2.01</v>
      </c>
      <c r="N57" s="10" t="str">
        <f t="shared" si="69"/>
        <v/>
      </c>
      <c r="O57" s="25">
        <f t="shared" si="3"/>
        <v>0</v>
      </c>
      <c r="P57" s="10"/>
      <c r="Q57" s="25" t="str">
        <f t="shared" si="70"/>
        <v/>
      </c>
      <c r="R57" s="28" t="str">
        <f t="shared" si="4"/>
        <v/>
      </c>
      <c r="S57" s="25" t="str">
        <f t="shared" si="71"/>
        <v/>
      </c>
      <c r="T57" s="46" t="str">
        <f t="shared" si="72"/>
        <v/>
      </c>
    </row>
    <row r="58" spans="1:20" x14ac:dyDescent="0.25">
      <c r="A58" s="36" t="s">
        <v>147</v>
      </c>
      <c r="B58" s="19" t="s">
        <v>148</v>
      </c>
      <c r="C58" s="9"/>
      <c r="D58" s="44" t="str">
        <f t="shared" si="62"/>
        <v/>
      </c>
      <c r="E58" s="41" t="str">
        <f t="shared" si="63"/>
        <v>E3.01</v>
      </c>
      <c r="F58" s="10"/>
      <c r="G58" s="44" t="str">
        <f t="shared" si="64"/>
        <v/>
      </c>
      <c r="H58" s="10"/>
      <c r="I58" s="25">
        <f t="shared" si="65"/>
        <v>0</v>
      </c>
      <c r="J58" s="27" t="str">
        <f t="shared" si="66"/>
        <v/>
      </c>
      <c r="K58" s="10" t="str">
        <f t="shared" si="67"/>
        <v/>
      </c>
      <c r="L58" s="10"/>
      <c r="M58" s="41" t="str">
        <f t="shared" si="68"/>
        <v>E3.01</v>
      </c>
      <c r="N58" s="10" t="str">
        <f t="shared" si="69"/>
        <v/>
      </c>
      <c r="O58" s="25">
        <f t="shared" si="3"/>
        <v>0</v>
      </c>
      <c r="P58" s="10"/>
      <c r="Q58" s="25" t="str">
        <f t="shared" si="70"/>
        <v/>
      </c>
      <c r="R58" s="28" t="str">
        <f t="shared" si="4"/>
        <v/>
      </c>
      <c r="S58" s="25" t="str">
        <f t="shared" si="71"/>
        <v/>
      </c>
      <c r="T58" s="46" t="str">
        <f t="shared" si="72"/>
        <v/>
      </c>
    </row>
    <row r="59" spans="1:20" x14ac:dyDescent="0.25">
      <c r="A59" s="36" t="s">
        <v>149</v>
      </c>
      <c r="B59" s="19" t="s">
        <v>150</v>
      </c>
      <c r="C59" s="9"/>
      <c r="D59" s="44" t="str">
        <f t="shared" si="62"/>
        <v/>
      </c>
      <c r="E59" s="41" t="str">
        <f t="shared" si="63"/>
        <v>E4.01</v>
      </c>
      <c r="F59" s="10"/>
      <c r="G59" s="44" t="str">
        <f t="shared" si="64"/>
        <v/>
      </c>
      <c r="H59" s="10"/>
      <c r="I59" s="25">
        <f t="shared" si="65"/>
        <v>0</v>
      </c>
      <c r="J59" s="27" t="str">
        <f t="shared" si="66"/>
        <v/>
      </c>
      <c r="K59" s="10" t="str">
        <f t="shared" si="67"/>
        <v/>
      </c>
      <c r="L59" s="10"/>
      <c r="M59" s="41" t="str">
        <f t="shared" si="68"/>
        <v>E4.01</v>
      </c>
      <c r="N59" s="10" t="str">
        <f t="shared" si="69"/>
        <v/>
      </c>
      <c r="O59" s="25">
        <f t="shared" si="3"/>
        <v>0</v>
      </c>
      <c r="P59" s="10"/>
      <c r="Q59" s="25" t="str">
        <f t="shared" si="70"/>
        <v/>
      </c>
      <c r="R59" s="28" t="str">
        <f t="shared" si="4"/>
        <v/>
      </c>
      <c r="S59" s="25" t="str">
        <f t="shared" si="71"/>
        <v/>
      </c>
      <c r="T59" s="46" t="str">
        <f t="shared" si="72"/>
        <v/>
      </c>
    </row>
    <row r="60" spans="1:20" x14ac:dyDescent="0.25">
      <c r="A60" s="36" t="s">
        <v>151</v>
      </c>
      <c r="B60" s="19" t="s">
        <v>152</v>
      </c>
      <c r="C60" s="9"/>
      <c r="D60" s="44" t="str">
        <f t="shared" si="62"/>
        <v/>
      </c>
      <c r="E60" s="41" t="str">
        <f t="shared" si="63"/>
        <v>E5.01</v>
      </c>
      <c r="F60" s="10"/>
      <c r="G60" s="44" t="str">
        <f t="shared" si="64"/>
        <v/>
      </c>
      <c r="H60" s="10"/>
      <c r="I60" s="25">
        <f t="shared" si="65"/>
        <v>0</v>
      </c>
      <c r="J60" s="27" t="str">
        <f t="shared" si="66"/>
        <v/>
      </c>
      <c r="K60" s="10" t="str">
        <f t="shared" si="67"/>
        <v/>
      </c>
      <c r="L60" s="10"/>
      <c r="M60" s="41" t="str">
        <f t="shared" si="68"/>
        <v>E5.01</v>
      </c>
      <c r="N60" s="10" t="str">
        <f t="shared" si="69"/>
        <v/>
      </c>
      <c r="O60" s="25">
        <f t="shared" si="3"/>
        <v>0</v>
      </c>
      <c r="P60" s="10"/>
      <c r="Q60" s="25" t="str">
        <f t="shared" si="70"/>
        <v/>
      </c>
      <c r="R60" s="28" t="str">
        <f t="shared" si="4"/>
        <v/>
      </c>
      <c r="S60" s="25" t="str">
        <f t="shared" si="71"/>
        <v/>
      </c>
      <c r="T60" s="46" t="str">
        <f t="shared" si="72"/>
        <v/>
      </c>
    </row>
    <row r="61" spans="1:20" ht="26.4" x14ac:dyDescent="0.25">
      <c r="A61" s="36" t="s">
        <v>153</v>
      </c>
      <c r="B61" s="19" t="s">
        <v>1</v>
      </c>
      <c r="C61" s="9"/>
      <c r="D61" s="44" t="str">
        <f t="shared" si="62"/>
        <v/>
      </c>
      <c r="E61" s="41" t="str">
        <f t="shared" si="63"/>
        <v>E6.01</v>
      </c>
      <c r="F61" s="10"/>
      <c r="G61" s="44" t="str">
        <f t="shared" si="64"/>
        <v/>
      </c>
      <c r="H61" s="10"/>
      <c r="I61" s="25">
        <f t="shared" si="65"/>
        <v>0</v>
      </c>
      <c r="J61" s="27" t="str">
        <f t="shared" si="66"/>
        <v/>
      </c>
      <c r="K61" s="10" t="str">
        <f t="shared" si="67"/>
        <v/>
      </c>
      <c r="L61" s="10"/>
      <c r="M61" s="41" t="str">
        <f t="shared" si="68"/>
        <v>E6.01</v>
      </c>
      <c r="N61" s="10" t="str">
        <f t="shared" si="69"/>
        <v/>
      </c>
      <c r="O61" s="25">
        <f t="shared" si="3"/>
        <v>0</v>
      </c>
      <c r="P61" s="10"/>
      <c r="Q61" s="25" t="str">
        <f t="shared" si="70"/>
        <v/>
      </c>
      <c r="R61" s="28" t="str">
        <f t="shared" si="4"/>
        <v/>
      </c>
      <c r="S61" s="25" t="str">
        <f t="shared" si="71"/>
        <v/>
      </c>
      <c r="T61" s="46" t="str">
        <f t="shared" si="72"/>
        <v/>
      </c>
    </row>
    <row r="62" spans="1:20" ht="26.4" x14ac:dyDescent="0.25">
      <c r="A62" s="36" t="s">
        <v>2</v>
      </c>
      <c r="B62" s="14" t="s">
        <v>161</v>
      </c>
      <c r="C62" s="9"/>
      <c r="D62" s="44" t="str">
        <f t="shared" si="62"/>
        <v/>
      </c>
      <c r="E62" s="41" t="str">
        <f t="shared" si="63"/>
        <v>E7.01</v>
      </c>
      <c r="F62" s="10"/>
      <c r="G62" s="44" t="str">
        <f t="shared" si="64"/>
        <v/>
      </c>
      <c r="H62" s="10"/>
      <c r="I62" s="25">
        <f t="shared" si="65"/>
        <v>0</v>
      </c>
      <c r="J62" s="27" t="str">
        <f t="shared" si="66"/>
        <v/>
      </c>
      <c r="K62" s="10" t="str">
        <f t="shared" si="67"/>
        <v/>
      </c>
      <c r="L62" s="10"/>
      <c r="M62" s="41" t="str">
        <f t="shared" si="68"/>
        <v>E7.01</v>
      </c>
      <c r="N62" s="10" t="str">
        <f t="shared" si="69"/>
        <v/>
      </c>
      <c r="O62" s="25">
        <f t="shared" si="3"/>
        <v>0</v>
      </c>
      <c r="P62" s="10"/>
      <c r="Q62" s="25" t="str">
        <f t="shared" si="70"/>
        <v/>
      </c>
      <c r="R62" s="28" t="str">
        <f t="shared" si="4"/>
        <v/>
      </c>
      <c r="S62" s="25" t="str">
        <f t="shared" si="71"/>
        <v/>
      </c>
      <c r="T62" s="46" t="str">
        <f t="shared" si="72"/>
        <v/>
      </c>
    </row>
    <row r="63" spans="1:20" x14ac:dyDescent="0.25">
      <c r="A63" s="36" t="s">
        <v>3</v>
      </c>
      <c r="B63" s="14" t="s">
        <v>57</v>
      </c>
      <c r="C63" s="9"/>
      <c r="D63" s="44" t="str">
        <f t="shared" si="62"/>
        <v/>
      </c>
      <c r="E63" s="41" t="str">
        <f t="shared" si="63"/>
        <v>E8.01</v>
      </c>
      <c r="F63" s="10"/>
      <c r="G63" s="44" t="str">
        <f t="shared" si="64"/>
        <v/>
      </c>
      <c r="H63" s="10"/>
      <c r="I63" s="25">
        <f t="shared" si="65"/>
        <v>0</v>
      </c>
      <c r="J63" s="27" t="str">
        <f t="shared" si="66"/>
        <v/>
      </c>
      <c r="K63" s="10" t="str">
        <f t="shared" si="67"/>
        <v/>
      </c>
      <c r="L63" s="10"/>
      <c r="M63" s="41" t="str">
        <f t="shared" si="68"/>
        <v>E8.01</v>
      </c>
      <c r="N63" s="10" t="str">
        <f t="shared" si="69"/>
        <v/>
      </c>
      <c r="O63" s="25">
        <f t="shared" si="3"/>
        <v>0</v>
      </c>
      <c r="P63" s="10"/>
      <c r="Q63" s="25" t="str">
        <f t="shared" si="70"/>
        <v/>
      </c>
      <c r="R63" s="28" t="str">
        <f t="shared" si="4"/>
        <v/>
      </c>
      <c r="S63" s="25" t="str">
        <f t="shared" si="71"/>
        <v/>
      </c>
      <c r="T63" s="46" t="str">
        <f t="shared" si="72"/>
        <v/>
      </c>
    </row>
    <row r="64" spans="1:20" x14ac:dyDescent="0.25">
      <c r="A64" s="36" t="s">
        <v>4</v>
      </c>
      <c r="B64" s="14" t="s">
        <v>5</v>
      </c>
      <c r="C64" s="9"/>
      <c r="D64" s="44" t="str">
        <f t="shared" si="62"/>
        <v/>
      </c>
      <c r="E64" s="41" t="str">
        <f t="shared" si="63"/>
        <v>E9.01</v>
      </c>
      <c r="F64" s="10"/>
      <c r="G64" s="44" t="str">
        <f t="shared" si="64"/>
        <v/>
      </c>
      <c r="H64" s="10"/>
      <c r="I64" s="25">
        <f t="shared" si="65"/>
        <v>0</v>
      </c>
      <c r="J64" s="27" t="str">
        <f t="shared" si="66"/>
        <v/>
      </c>
      <c r="K64" s="10" t="str">
        <f t="shared" si="67"/>
        <v/>
      </c>
      <c r="L64" s="10"/>
      <c r="M64" s="41" t="str">
        <f t="shared" si="68"/>
        <v>E9.01</v>
      </c>
      <c r="N64" s="10" t="str">
        <f t="shared" si="69"/>
        <v/>
      </c>
      <c r="O64" s="25">
        <f t="shared" si="3"/>
        <v>0</v>
      </c>
      <c r="P64" s="10"/>
      <c r="Q64" s="25" t="str">
        <f t="shared" si="70"/>
        <v/>
      </c>
      <c r="R64" s="28" t="str">
        <f t="shared" si="4"/>
        <v/>
      </c>
      <c r="S64" s="25" t="str">
        <f t="shared" si="71"/>
        <v/>
      </c>
      <c r="T64" s="46" t="str">
        <f t="shared" si="72"/>
        <v/>
      </c>
    </row>
    <row r="65" spans="1:20" ht="26.4" x14ac:dyDescent="0.25">
      <c r="A65" s="36" t="s">
        <v>6</v>
      </c>
      <c r="B65" s="14" t="s">
        <v>53</v>
      </c>
      <c r="C65" s="9"/>
      <c r="D65" s="44" t="str">
        <f t="shared" si="62"/>
        <v/>
      </c>
      <c r="E65" s="41" t="str">
        <f t="shared" si="63"/>
        <v>E10.01</v>
      </c>
      <c r="F65" s="10"/>
      <c r="G65" s="44" t="str">
        <f t="shared" si="64"/>
        <v/>
      </c>
      <c r="H65" s="10"/>
      <c r="I65" s="25">
        <f t="shared" si="65"/>
        <v>0</v>
      </c>
      <c r="J65" s="27" t="str">
        <f t="shared" si="66"/>
        <v/>
      </c>
      <c r="K65" s="10" t="str">
        <f t="shared" si="67"/>
        <v/>
      </c>
      <c r="L65" s="10"/>
      <c r="M65" s="41" t="str">
        <f t="shared" si="68"/>
        <v>E10.01</v>
      </c>
      <c r="N65" s="10" t="str">
        <f t="shared" si="69"/>
        <v/>
      </c>
      <c r="O65" s="25">
        <f t="shared" si="3"/>
        <v>0</v>
      </c>
      <c r="P65" s="10"/>
      <c r="Q65" s="25" t="str">
        <f t="shared" si="70"/>
        <v/>
      </c>
      <c r="R65" s="28" t="str">
        <f t="shared" si="4"/>
        <v/>
      </c>
      <c r="S65" s="25" t="str">
        <f t="shared" si="71"/>
        <v/>
      </c>
      <c r="T65" s="46" t="str">
        <f t="shared" si="72"/>
        <v/>
      </c>
    </row>
    <row r="66" spans="1:20" x14ac:dyDescent="0.25">
      <c r="A66" s="36" t="s">
        <v>7</v>
      </c>
      <c r="B66" s="14" t="s">
        <v>8</v>
      </c>
      <c r="C66" s="9"/>
      <c r="D66" s="44" t="str">
        <f t="shared" si="62"/>
        <v/>
      </c>
      <c r="E66" s="41" t="str">
        <f t="shared" si="63"/>
        <v>E11.01</v>
      </c>
      <c r="F66" s="10"/>
      <c r="G66" s="44" t="str">
        <f t="shared" si="64"/>
        <v/>
      </c>
      <c r="H66" s="10"/>
      <c r="I66" s="25">
        <f t="shared" si="65"/>
        <v>0</v>
      </c>
      <c r="J66" s="27" t="str">
        <f t="shared" si="66"/>
        <v/>
      </c>
      <c r="K66" s="10" t="str">
        <f t="shared" si="67"/>
        <v/>
      </c>
      <c r="L66" s="10"/>
      <c r="M66" s="41" t="str">
        <f t="shared" si="68"/>
        <v>E11.01</v>
      </c>
      <c r="N66" s="10" t="str">
        <f t="shared" si="69"/>
        <v/>
      </c>
      <c r="O66" s="25">
        <f t="shared" si="3"/>
        <v>0</v>
      </c>
      <c r="P66" s="10"/>
      <c r="Q66" s="25" t="str">
        <f t="shared" si="70"/>
        <v/>
      </c>
      <c r="R66" s="28" t="str">
        <f t="shared" si="4"/>
        <v/>
      </c>
      <c r="S66" s="25" t="str">
        <f t="shared" si="71"/>
        <v/>
      </c>
      <c r="T66" s="46" t="str">
        <f t="shared" si="72"/>
        <v/>
      </c>
    </row>
    <row r="67" spans="1:20" ht="26.4" x14ac:dyDescent="0.25">
      <c r="A67" s="36" t="s">
        <v>9</v>
      </c>
      <c r="B67" s="14" t="s">
        <v>10</v>
      </c>
      <c r="C67" s="9"/>
      <c r="D67" s="44" t="str">
        <f t="shared" si="62"/>
        <v/>
      </c>
      <c r="E67" s="41" t="str">
        <f t="shared" si="63"/>
        <v>E12.01</v>
      </c>
      <c r="F67" s="10"/>
      <c r="G67" s="44" t="str">
        <f t="shared" si="64"/>
        <v/>
      </c>
      <c r="H67" s="10"/>
      <c r="I67" s="25">
        <f t="shared" si="65"/>
        <v>0</v>
      </c>
      <c r="J67" s="27" t="str">
        <f t="shared" si="66"/>
        <v/>
      </c>
      <c r="K67" s="10" t="str">
        <f t="shared" si="67"/>
        <v/>
      </c>
      <c r="L67" s="10"/>
      <c r="M67" s="41" t="str">
        <f t="shared" si="68"/>
        <v>E12.01</v>
      </c>
      <c r="N67" s="10" t="str">
        <f t="shared" si="69"/>
        <v/>
      </c>
      <c r="O67" s="25">
        <f t="shared" si="3"/>
        <v>0</v>
      </c>
      <c r="P67" s="10"/>
      <c r="Q67" s="25" t="str">
        <f t="shared" si="70"/>
        <v/>
      </c>
      <c r="R67" s="28" t="str">
        <f t="shared" si="4"/>
        <v/>
      </c>
      <c r="S67" s="25" t="str">
        <f t="shared" si="71"/>
        <v/>
      </c>
      <c r="T67" s="46" t="str">
        <f t="shared" si="72"/>
        <v/>
      </c>
    </row>
    <row r="68" spans="1:20" ht="26.4" x14ac:dyDescent="0.25">
      <c r="A68" s="36" t="s">
        <v>11</v>
      </c>
      <c r="B68" s="19" t="s">
        <v>156</v>
      </c>
      <c r="C68" s="9"/>
      <c r="D68" s="44" t="str">
        <f t="shared" si="62"/>
        <v/>
      </c>
      <c r="E68" s="41" t="str">
        <f t="shared" si="63"/>
        <v>E13.01</v>
      </c>
      <c r="F68" s="10"/>
      <c r="G68" s="44" t="str">
        <f t="shared" si="64"/>
        <v/>
      </c>
      <c r="H68" s="10"/>
      <c r="I68" s="25">
        <f t="shared" si="65"/>
        <v>0</v>
      </c>
      <c r="J68" s="27" t="str">
        <f t="shared" si="66"/>
        <v/>
      </c>
      <c r="K68" s="10" t="str">
        <f t="shared" si="67"/>
        <v/>
      </c>
      <c r="L68" s="10"/>
      <c r="M68" s="41" t="str">
        <f t="shared" si="68"/>
        <v>E13.01</v>
      </c>
      <c r="N68" s="10" t="str">
        <f t="shared" si="69"/>
        <v/>
      </c>
      <c r="O68" s="25">
        <f t="shared" si="3"/>
        <v>0</v>
      </c>
      <c r="P68" s="10"/>
      <c r="Q68" s="25" t="str">
        <f t="shared" si="70"/>
        <v/>
      </c>
      <c r="R68" s="28" t="str">
        <f t="shared" si="4"/>
        <v/>
      </c>
      <c r="S68" s="25" t="str">
        <f t="shared" si="71"/>
        <v/>
      </c>
      <c r="T68" s="46" t="str">
        <f t="shared" si="72"/>
        <v/>
      </c>
    </row>
    <row r="69" spans="1:20" ht="26.4" x14ac:dyDescent="0.25">
      <c r="A69" s="36" t="s">
        <v>12</v>
      </c>
      <c r="B69" s="20" t="s">
        <v>203</v>
      </c>
      <c r="C69" s="9"/>
      <c r="D69" s="44" t="str">
        <f t="shared" si="62"/>
        <v/>
      </c>
      <c r="E69" s="41" t="str">
        <f t="shared" si="63"/>
        <v>E14.01</v>
      </c>
      <c r="F69" s="10"/>
      <c r="G69" s="44" t="str">
        <f t="shared" si="64"/>
        <v/>
      </c>
      <c r="H69" s="10"/>
      <c r="I69" s="25">
        <f t="shared" si="65"/>
        <v>0</v>
      </c>
      <c r="J69" s="27" t="str">
        <f t="shared" si="66"/>
        <v/>
      </c>
      <c r="K69" s="10" t="str">
        <f t="shared" si="67"/>
        <v/>
      </c>
      <c r="L69" s="10"/>
      <c r="M69" s="41" t="str">
        <f t="shared" si="68"/>
        <v>E14.01</v>
      </c>
      <c r="N69" s="10" t="str">
        <f t="shared" si="69"/>
        <v/>
      </c>
      <c r="O69" s="25">
        <f t="shared" si="3"/>
        <v>0</v>
      </c>
      <c r="P69" s="10"/>
      <c r="Q69" s="25" t="str">
        <f t="shared" si="70"/>
        <v/>
      </c>
      <c r="R69" s="28" t="str">
        <f t="shared" si="4"/>
        <v/>
      </c>
      <c r="S69" s="25" t="str">
        <f t="shared" si="71"/>
        <v/>
      </c>
      <c r="T69" s="46" t="str">
        <f t="shared" si="72"/>
        <v/>
      </c>
    </row>
    <row r="70" spans="1:20" x14ac:dyDescent="0.25">
      <c r="A70" s="36" t="s">
        <v>13</v>
      </c>
      <c r="B70" s="19" t="s">
        <v>14</v>
      </c>
      <c r="C70" s="9"/>
      <c r="D70" s="44" t="str">
        <f t="shared" si="62"/>
        <v/>
      </c>
      <c r="E70" s="41" t="str">
        <f t="shared" si="63"/>
        <v>E15.01</v>
      </c>
      <c r="F70" s="10"/>
      <c r="G70" s="44" t="str">
        <f t="shared" si="64"/>
        <v/>
      </c>
      <c r="H70" s="10"/>
      <c r="I70" s="25">
        <f t="shared" si="65"/>
        <v>0</v>
      </c>
      <c r="J70" s="27" t="str">
        <f t="shared" si="66"/>
        <v/>
      </c>
      <c r="K70" s="10" t="str">
        <f t="shared" si="67"/>
        <v/>
      </c>
      <c r="L70" s="10"/>
      <c r="M70" s="41" t="str">
        <f t="shared" si="68"/>
        <v>E15.01</v>
      </c>
      <c r="N70" s="10" t="str">
        <f t="shared" si="69"/>
        <v/>
      </c>
      <c r="O70" s="25">
        <f t="shared" si="3"/>
        <v>0</v>
      </c>
      <c r="P70" s="10"/>
      <c r="Q70" s="25" t="str">
        <f t="shared" si="70"/>
        <v/>
      </c>
      <c r="R70" s="28" t="str">
        <f t="shared" si="4"/>
        <v/>
      </c>
      <c r="S70" s="25" t="str">
        <f t="shared" si="71"/>
        <v/>
      </c>
      <c r="T70" s="46" t="str">
        <f t="shared" si="72"/>
        <v/>
      </c>
    </row>
    <row r="71" spans="1:20" ht="13.8" thickBot="1" x14ac:dyDescent="0.3">
      <c r="A71" s="38" t="s">
        <v>15</v>
      </c>
      <c r="B71" s="11" t="s">
        <v>194</v>
      </c>
      <c r="C71" s="9"/>
      <c r="D71" s="44" t="str">
        <f t="shared" si="62"/>
        <v/>
      </c>
      <c r="E71" s="41" t="str">
        <f t="shared" si="63"/>
        <v>E16.01</v>
      </c>
      <c r="F71" s="12"/>
      <c r="G71" s="44" t="str">
        <f t="shared" si="64"/>
        <v/>
      </c>
      <c r="H71" s="12"/>
      <c r="I71" s="25">
        <f t="shared" si="65"/>
        <v>0</v>
      </c>
      <c r="J71" s="27" t="str">
        <f t="shared" si="66"/>
        <v/>
      </c>
      <c r="K71" s="10" t="str">
        <f t="shared" si="67"/>
        <v/>
      </c>
      <c r="L71" s="10"/>
      <c r="M71" s="41" t="str">
        <f t="shared" si="68"/>
        <v>E16.01</v>
      </c>
      <c r="N71" s="10" t="str">
        <f t="shared" si="69"/>
        <v/>
      </c>
      <c r="O71" s="25">
        <f t="shared" ref="O71" si="73">$F71</f>
        <v>0</v>
      </c>
      <c r="P71" s="12"/>
      <c r="Q71" s="25" t="str">
        <f t="shared" si="70"/>
        <v/>
      </c>
      <c r="R71" s="28" t="str">
        <f t="shared" ref="R71" si="74">IF(C71="N/A","N/A",IF(J71="", "", IF(J71="AC","AC",IF(O71*P71&gt;9,"IN",IF(O71*P71&gt;4,"AL", IF(P71="", "", "AC"))))))</f>
        <v/>
      </c>
      <c r="S71" s="25" t="str">
        <f t="shared" si="71"/>
        <v/>
      </c>
      <c r="T71" s="46" t="str">
        <f t="shared" si="72"/>
        <v/>
      </c>
    </row>
    <row r="72" spans="1:20" x14ac:dyDescent="0.25">
      <c r="A72" s="35"/>
      <c r="B72" s="31" t="s">
        <v>16</v>
      </c>
      <c r="C72" s="73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5"/>
    </row>
    <row r="73" spans="1:20" x14ac:dyDescent="0.25">
      <c r="A73" s="36" t="s">
        <v>17</v>
      </c>
      <c r="B73" s="14" t="s">
        <v>54</v>
      </c>
      <c r="C73" s="9"/>
      <c r="D73" s="44" t="str">
        <f t="shared" ref="D73:D85" si="75">IF(C73="N/A", "???", "")</f>
        <v/>
      </c>
      <c r="E73" s="41" t="str">
        <f t="shared" ref="E73:E85" si="76">$A73</f>
        <v>F1.01</v>
      </c>
      <c r="F73" s="10"/>
      <c r="G73" s="44" t="str">
        <f t="shared" ref="G73:G85" si="77">IF(C73="N/A", "N/A", "")</f>
        <v/>
      </c>
      <c r="H73" s="10"/>
      <c r="I73" s="25">
        <f t="shared" ref="I73:I85" si="78">IF(C73="N/A","N/A", H73*F73)</f>
        <v>0</v>
      </c>
      <c r="J73" s="27" t="str">
        <f t="shared" ref="J73:J85" si="79">IF(C73="N/A","N/A",IF(G73="","",IF(F73*H73&lt;5,"AC","IN")))</f>
        <v/>
      </c>
      <c r="K73" s="10" t="str">
        <f t="shared" ref="K73:K85" si="80">IF(G73="N/A","N/A","")</f>
        <v/>
      </c>
      <c r="L73" s="10"/>
      <c r="M73" s="41" t="str">
        <f t="shared" ref="M73:M85" si="81">$A73</f>
        <v>F1.01</v>
      </c>
      <c r="N73" s="10" t="str">
        <f t="shared" ref="N73:N85" si="82">IF(C73="N/A","N/A","")</f>
        <v/>
      </c>
      <c r="O73" s="25">
        <f t="shared" ref="O73:O85" si="83">$F73</f>
        <v>0</v>
      </c>
      <c r="P73" s="10"/>
      <c r="Q73" s="25" t="str">
        <f t="shared" ref="Q73:Q85" si="84">IF(P73&gt;0, P73*O73, "")</f>
        <v/>
      </c>
      <c r="R73" s="28" t="str">
        <f t="shared" ref="R73:R85" si="85">IF(C73="N/A","N/A",IF(J73="", "", IF(J73="AC","AC",IF(O73*P73&gt;9,"IN",IF(O73*P73&gt;4,"AL", IF(P73="", "", "AC"))))))</f>
        <v/>
      </c>
      <c r="S73" s="25" t="str">
        <f t="shared" ref="S73:S85" si="86">IF(R73="","",(IF(R73="N/A","N/A",IF(R73="","OPEN",IF(R73="AL","JUSTIFY",IF(P73&gt;0,IF(R73="AC","CLOSED",IF(R73="IN","OPEN","ERROR"))))))))</f>
        <v/>
      </c>
      <c r="T73" s="46" t="str">
        <f t="shared" ref="T73:T85" si="87">IF(S73="","",IF(S73="N/A","N/A",IF(S73="Justify","Required",IF(S73="OPEN", "STOP! FIX THE DESIGN","NO ACTION REQUIRED"))))</f>
        <v/>
      </c>
    </row>
    <row r="74" spans="1:20" x14ac:dyDescent="0.25">
      <c r="A74" s="36" t="s">
        <v>18</v>
      </c>
      <c r="B74" s="14" t="s">
        <v>19</v>
      </c>
      <c r="C74" s="9"/>
      <c r="D74" s="44" t="str">
        <f t="shared" si="75"/>
        <v/>
      </c>
      <c r="E74" s="41" t="str">
        <f t="shared" si="76"/>
        <v>F2.01</v>
      </c>
      <c r="F74" s="10"/>
      <c r="G74" s="44" t="str">
        <f t="shared" si="77"/>
        <v/>
      </c>
      <c r="H74" s="10"/>
      <c r="I74" s="25">
        <f t="shared" si="78"/>
        <v>0</v>
      </c>
      <c r="J74" s="27" t="str">
        <f t="shared" si="79"/>
        <v/>
      </c>
      <c r="K74" s="10" t="str">
        <f t="shared" si="80"/>
        <v/>
      </c>
      <c r="L74" s="10"/>
      <c r="M74" s="41" t="str">
        <f t="shared" si="81"/>
        <v>F2.01</v>
      </c>
      <c r="N74" s="10" t="str">
        <f t="shared" si="82"/>
        <v/>
      </c>
      <c r="O74" s="25">
        <f t="shared" si="83"/>
        <v>0</v>
      </c>
      <c r="P74" s="10"/>
      <c r="Q74" s="25" t="str">
        <f t="shared" si="84"/>
        <v/>
      </c>
      <c r="R74" s="28" t="str">
        <f t="shared" si="85"/>
        <v/>
      </c>
      <c r="S74" s="25" t="str">
        <f t="shared" si="86"/>
        <v/>
      </c>
      <c r="T74" s="46" t="str">
        <f t="shared" si="87"/>
        <v/>
      </c>
    </row>
    <row r="75" spans="1:20" x14ac:dyDescent="0.25">
      <c r="A75" s="36" t="s">
        <v>20</v>
      </c>
      <c r="B75" s="14" t="s">
        <v>21</v>
      </c>
      <c r="C75" s="9"/>
      <c r="D75" s="44" t="str">
        <f t="shared" si="75"/>
        <v/>
      </c>
      <c r="E75" s="41" t="str">
        <f t="shared" si="76"/>
        <v>F3.01</v>
      </c>
      <c r="F75" s="10"/>
      <c r="G75" s="44" t="str">
        <f t="shared" si="77"/>
        <v/>
      </c>
      <c r="H75" s="10"/>
      <c r="I75" s="25">
        <f t="shared" si="78"/>
        <v>0</v>
      </c>
      <c r="J75" s="27" t="str">
        <f t="shared" si="79"/>
        <v/>
      </c>
      <c r="K75" s="10" t="str">
        <f t="shared" si="80"/>
        <v/>
      </c>
      <c r="L75" s="10"/>
      <c r="M75" s="41" t="str">
        <f t="shared" si="81"/>
        <v>F3.01</v>
      </c>
      <c r="N75" s="10" t="str">
        <f t="shared" si="82"/>
        <v/>
      </c>
      <c r="O75" s="25">
        <f t="shared" si="83"/>
        <v>0</v>
      </c>
      <c r="P75" s="10"/>
      <c r="Q75" s="25" t="str">
        <f t="shared" si="84"/>
        <v/>
      </c>
      <c r="R75" s="28" t="str">
        <f t="shared" si="85"/>
        <v/>
      </c>
      <c r="S75" s="25" t="str">
        <f t="shared" si="86"/>
        <v/>
      </c>
      <c r="T75" s="46" t="str">
        <f t="shared" si="87"/>
        <v/>
      </c>
    </row>
    <row r="76" spans="1:20" ht="26.4" x14ac:dyDescent="0.25">
      <c r="A76" s="36" t="s">
        <v>22</v>
      </c>
      <c r="B76" s="14" t="s">
        <v>23</v>
      </c>
      <c r="C76" s="9"/>
      <c r="D76" s="44" t="str">
        <f t="shared" si="75"/>
        <v/>
      </c>
      <c r="E76" s="41" t="str">
        <f t="shared" si="76"/>
        <v>F4.01</v>
      </c>
      <c r="F76" s="10"/>
      <c r="G76" s="44" t="str">
        <f t="shared" si="77"/>
        <v/>
      </c>
      <c r="H76" s="10"/>
      <c r="I76" s="25">
        <f t="shared" si="78"/>
        <v>0</v>
      </c>
      <c r="J76" s="27" t="str">
        <f t="shared" si="79"/>
        <v/>
      </c>
      <c r="K76" s="10" t="str">
        <f t="shared" si="80"/>
        <v/>
      </c>
      <c r="L76" s="10"/>
      <c r="M76" s="41" t="str">
        <f t="shared" si="81"/>
        <v>F4.01</v>
      </c>
      <c r="N76" s="10" t="str">
        <f t="shared" si="82"/>
        <v/>
      </c>
      <c r="O76" s="25">
        <f t="shared" si="83"/>
        <v>0</v>
      </c>
      <c r="P76" s="10"/>
      <c r="Q76" s="25" t="str">
        <f t="shared" si="84"/>
        <v/>
      </c>
      <c r="R76" s="28" t="str">
        <f t="shared" si="85"/>
        <v/>
      </c>
      <c r="S76" s="25" t="str">
        <f t="shared" si="86"/>
        <v/>
      </c>
      <c r="T76" s="46" t="str">
        <f t="shared" si="87"/>
        <v/>
      </c>
    </row>
    <row r="77" spans="1:20" x14ac:dyDescent="0.25">
      <c r="A77" s="36" t="s">
        <v>24</v>
      </c>
      <c r="B77" s="14" t="s">
        <v>25</v>
      </c>
      <c r="C77" s="9"/>
      <c r="D77" s="44" t="str">
        <f t="shared" si="75"/>
        <v/>
      </c>
      <c r="E77" s="41" t="str">
        <f t="shared" si="76"/>
        <v>F5.01</v>
      </c>
      <c r="F77" s="10"/>
      <c r="G77" s="44" t="str">
        <f t="shared" si="77"/>
        <v/>
      </c>
      <c r="H77" s="10"/>
      <c r="I77" s="25">
        <f t="shared" si="78"/>
        <v>0</v>
      </c>
      <c r="J77" s="27" t="str">
        <f t="shared" si="79"/>
        <v/>
      </c>
      <c r="K77" s="10" t="str">
        <f t="shared" si="80"/>
        <v/>
      </c>
      <c r="L77" s="10"/>
      <c r="M77" s="41" t="str">
        <f t="shared" si="81"/>
        <v>F5.01</v>
      </c>
      <c r="N77" s="10" t="str">
        <f t="shared" si="82"/>
        <v/>
      </c>
      <c r="O77" s="25">
        <f t="shared" si="83"/>
        <v>0</v>
      </c>
      <c r="P77" s="10"/>
      <c r="Q77" s="25" t="str">
        <f t="shared" si="84"/>
        <v/>
      </c>
      <c r="R77" s="28" t="str">
        <f t="shared" si="85"/>
        <v/>
      </c>
      <c r="S77" s="25" t="str">
        <f t="shared" si="86"/>
        <v/>
      </c>
      <c r="T77" s="46" t="str">
        <f t="shared" si="87"/>
        <v/>
      </c>
    </row>
    <row r="78" spans="1:20" x14ac:dyDescent="0.25">
      <c r="A78" s="36" t="s">
        <v>26</v>
      </c>
      <c r="B78" s="14" t="s">
        <v>27</v>
      </c>
      <c r="C78" s="9"/>
      <c r="D78" s="44" t="str">
        <f t="shared" si="75"/>
        <v/>
      </c>
      <c r="E78" s="41" t="str">
        <f t="shared" si="76"/>
        <v>F6.01</v>
      </c>
      <c r="F78" s="10"/>
      <c r="G78" s="44" t="str">
        <f t="shared" si="77"/>
        <v/>
      </c>
      <c r="H78" s="10"/>
      <c r="I78" s="25">
        <f t="shared" si="78"/>
        <v>0</v>
      </c>
      <c r="J78" s="27" t="str">
        <f t="shared" si="79"/>
        <v/>
      </c>
      <c r="K78" s="10" t="str">
        <f t="shared" si="80"/>
        <v/>
      </c>
      <c r="L78" s="10"/>
      <c r="M78" s="41" t="str">
        <f t="shared" si="81"/>
        <v>F6.01</v>
      </c>
      <c r="N78" s="10" t="str">
        <f t="shared" si="82"/>
        <v/>
      </c>
      <c r="O78" s="25">
        <f t="shared" si="83"/>
        <v>0</v>
      </c>
      <c r="P78" s="10"/>
      <c r="Q78" s="25" t="str">
        <f t="shared" si="84"/>
        <v/>
      </c>
      <c r="R78" s="28" t="str">
        <f t="shared" si="85"/>
        <v/>
      </c>
      <c r="S78" s="25" t="str">
        <f t="shared" si="86"/>
        <v/>
      </c>
      <c r="T78" s="46" t="str">
        <f t="shared" si="87"/>
        <v/>
      </c>
    </row>
    <row r="79" spans="1:20" ht="26.4" x14ac:dyDescent="0.25">
      <c r="A79" s="36" t="s">
        <v>28</v>
      </c>
      <c r="B79" s="14" t="s">
        <v>29</v>
      </c>
      <c r="C79" s="9"/>
      <c r="D79" s="44" t="str">
        <f t="shared" si="75"/>
        <v/>
      </c>
      <c r="E79" s="41" t="str">
        <f t="shared" si="76"/>
        <v>F7.01</v>
      </c>
      <c r="F79" s="10"/>
      <c r="G79" s="44" t="str">
        <f t="shared" si="77"/>
        <v/>
      </c>
      <c r="H79" s="10"/>
      <c r="I79" s="25">
        <f t="shared" si="78"/>
        <v>0</v>
      </c>
      <c r="J79" s="27" t="str">
        <f t="shared" si="79"/>
        <v/>
      </c>
      <c r="K79" s="10" t="str">
        <f t="shared" si="80"/>
        <v/>
      </c>
      <c r="L79" s="10"/>
      <c r="M79" s="41" t="str">
        <f t="shared" si="81"/>
        <v>F7.01</v>
      </c>
      <c r="N79" s="10" t="str">
        <f t="shared" si="82"/>
        <v/>
      </c>
      <c r="O79" s="25">
        <f t="shared" si="83"/>
        <v>0</v>
      </c>
      <c r="P79" s="10"/>
      <c r="Q79" s="25" t="str">
        <f t="shared" si="84"/>
        <v/>
      </c>
      <c r="R79" s="28" t="str">
        <f t="shared" si="85"/>
        <v/>
      </c>
      <c r="S79" s="25" t="str">
        <f t="shared" si="86"/>
        <v/>
      </c>
      <c r="T79" s="46" t="str">
        <f t="shared" si="87"/>
        <v/>
      </c>
    </row>
    <row r="80" spans="1:20" x14ac:dyDescent="0.25">
      <c r="A80" s="36" t="s">
        <v>30</v>
      </c>
      <c r="B80" s="14" t="s">
        <v>31</v>
      </c>
      <c r="C80" s="9"/>
      <c r="D80" s="44" t="str">
        <f t="shared" si="75"/>
        <v/>
      </c>
      <c r="E80" s="41" t="str">
        <f t="shared" si="76"/>
        <v>F8.01</v>
      </c>
      <c r="F80" s="10"/>
      <c r="G80" s="44" t="str">
        <f t="shared" si="77"/>
        <v/>
      </c>
      <c r="H80" s="10"/>
      <c r="I80" s="25">
        <f t="shared" si="78"/>
        <v>0</v>
      </c>
      <c r="J80" s="27" t="str">
        <f t="shared" si="79"/>
        <v/>
      </c>
      <c r="K80" s="10" t="str">
        <f t="shared" si="80"/>
        <v/>
      </c>
      <c r="L80" s="10"/>
      <c r="M80" s="41" t="str">
        <f t="shared" si="81"/>
        <v>F8.01</v>
      </c>
      <c r="N80" s="10" t="str">
        <f t="shared" si="82"/>
        <v/>
      </c>
      <c r="O80" s="25">
        <f t="shared" si="83"/>
        <v>0</v>
      </c>
      <c r="P80" s="10"/>
      <c r="Q80" s="25" t="str">
        <f t="shared" si="84"/>
        <v/>
      </c>
      <c r="R80" s="28" t="str">
        <f t="shared" si="85"/>
        <v/>
      </c>
      <c r="S80" s="25" t="str">
        <f t="shared" si="86"/>
        <v/>
      </c>
      <c r="T80" s="46" t="str">
        <f t="shared" si="87"/>
        <v/>
      </c>
    </row>
    <row r="81" spans="1:20" x14ac:dyDescent="0.25">
      <c r="A81" s="36" t="s">
        <v>32</v>
      </c>
      <c r="B81" s="14" t="s">
        <v>33</v>
      </c>
      <c r="C81" s="9"/>
      <c r="D81" s="44" t="str">
        <f t="shared" si="75"/>
        <v/>
      </c>
      <c r="E81" s="41" t="str">
        <f t="shared" si="76"/>
        <v>F9.01</v>
      </c>
      <c r="F81" s="10"/>
      <c r="G81" s="44" t="str">
        <f t="shared" si="77"/>
        <v/>
      </c>
      <c r="H81" s="10"/>
      <c r="I81" s="25">
        <f t="shared" si="78"/>
        <v>0</v>
      </c>
      <c r="J81" s="27" t="str">
        <f t="shared" si="79"/>
        <v/>
      </c>
      <c r="K81" s="10" t="str">
        <f t="shared" si="80"/>
        <v/>
      </c>
      <c r="L81" s="10"/>
      <c r="M81" s="41" t="str">
        <f t="shared" si="81"/>
        <v>F9.01</v>
      </c>
      <c r="N81" s="10" t="str">
        <f t="shared" si="82"/>
        <v/>
      </c>
      <c r="O81" s="25">
        <f t="shared" si="83"/>
        <v>0</v>
      </c>
      <c r="P81" s="10"/>
      <c r="Q81" s="25" t="str">
        <f t="shared" si="84"/>
        <v/>
      </c>
      <c r="R81" s="28" t="str">
        <f t="shared" si="85"/>
        <v/>
      </c>
      <c r="S81" s="25" t="str">
        <f t="shared" si="86"/>
        <v/>
      </c>
      <c r="T81" s="46" t="str">
        <f t="shared" si="87"/>
        <v/>
      </c>
    </row>
    <row r="82" spans="1:20" x14ac:dyDescent="0.25">
      <c r="A82" s="36" t="s">
        <v>34</v>
      </c>
      <c r="B82" s="14" t="s">
        <v>35</v>
      </c>
      <c r="C82" s="9"/>
      <c r="D82" s="44" t="str">
        <f t="shared" si="75"/>
        <v/>
      </c>
      <c r="E82" s="41" t="str">
        <f t="shared" si="76"/>
        <v>F10.01</v>
      </c>
      <c r="F82" s="10"/>
      <c r="G82" s="44" t="str">
        <f t="shared" si="77"/>
        <v/>
      </c>
      <c r="H82" s="10"/>
      <c r="I82" s="25">
        <f t="shared" si="78"/>
        <v>0</v>
      </c>
      <c r="J82" s="27" t="str">
        <f t="shared" si="79"/>
        <v/>
      </c>
      <c r="K82" s="10" t="str">
        <f t="shared" si="80"/>
        <v/>
      </c>
      <c r="L82" s="10"/>
      <c r="M82" s="41" t="str">
        <f t="shared" si="81"/>
        <v>F10.01</v>
      </c>
      <c r="N82" s="10" t="str">
        <f t="shared" si="82"/>
        <v/>
      </c>
      <c r="O82" s="25">
        <f t="shared" si="83"/>
        <v>0</v>
      </c>
      <c r="P82" s="10"/>
      <c r="Q82" s="25" t="str">
        <f t="shared" si="84"/>
        <v/>
      </c>
      <c r="R82" s="28" t="str">
        <f t="shared" si="85"/>
        <v/>
      </c>
      <c r="S82" s="25" t="str">
        <f t="shared" si="86"/>
        <v/>
      </c>
      <c r="T82" s="46" t="str">
        <f t="shared" si="87"/>
        <v/>
      </c>
    </row>
    <row r="83" spans="1:20" ht="26.4" x14ac:dyDescent="0.25">
      <c r="A83" s="36" t="s">
        <v>36</v>
      </c>
      <c r="B83" s="14" t="s">
        <v>37</v>
      </c>
      <c r="C83" s="9"/>
      <c r="D83" s="44" t="str">
        <f t="shared" si="75"/>
        <v/>
      </c>
      <c r="E83" s="41" t="str">
        <f t="shared" si="76"/>
        <v>F11.01</v>
      </c>
      <c r="F83" s="10"/>
      <c r="G83" s="44" t="str">
        <f t="shared" si="77"/>
        <v/>
      </c>
      <c r="H83" s="10"/>
      <c r="I83" s="25">
        <f t="shared" si="78"/>
        <v>0</v>
      </c>
      <c r="J83" s="27" t="str">
        <f t="shared" si="79"/>
        <v/>
      </c>
      <c r="K83" s="10" t="str">
        <f t="shared" si="80"/>
        <v/>
      </c>
      <c r="L83" s="10"/>
      <c r="M83" s="41" t="str">
        <f t="shared" si="81"/>
        <v>F11.01</v>
      </c>
      <c r="N83" s="10" t="str">
        <f t="shared" si="82"/>
        <v/>
      </c>
      <c r="O83" s="25">
        <f t="shared" si="83"/>
        <v>0</v>
      </c>
      <c r="P83" s="10"/>
      <c r="Q83" s="25" t="str">
        <f t="shared" si="84"/>
        <v/>
      </c>
      <c r="R83" s="28" t="str">
        <f t="shared" si="85"/>
        <v/>
      </c>
      <c r="S83" s="25" t="str">
        <f t="shared" si="86"/>
        <v/>
      </c>
      <c r="T83" s="46" t="str">
        <f t="shared" si="87"/>
        <v/>
      </c>
    </row>
    <row r="84" spans="1:20" ht="26.4" x14ac:dyDescent="0.25">
      <c r="A84" s="36" t="s">
        <v>38</v>
      </c>
      <c r="B84" s="14" t="s">
        <v>39</v>
      </c>
      <c r="C84" s="9"/>
      <c r="D84" s="44" t="str">
        <f t="shared" si="75"/>
        <v/>
      </c>
      <c r="E84" s="41" t="str">
        <f t="shared" si="76"/>
        <v>F12.01</v>
      </c>
      <c r="F84" s="10"/>
      <c r="G84" s="44" t="str">
        <f t="shared" si="77"/>
        <v/>
      </c>
      <c r="H84" s="10"/>
      <c r="I84" s="25">
        <f t="shared" si="78"/>
        <v>0</v>
      </c>
      <c r="J84" s="27" t="str">
        <f t="shared" si="79"/>
        <v/>
      </c>
      <c r="K84" s="10" t="str">
        <f t="shared" si="80"/>
        <v/>
      </c>
      <c r="L84" s="10"/>
      <c r="M84" s="41" t="str">
        <f t="shared" si="81"/>
        <v>F12.01</v>
      </c>
      <c r="N84" s="10" t="str">
        <f t="shared" si="82"/>
        <v/>
      </c>
      <c r="O84" s="25">
        <f t="shared" si="83"/>
        <v>0</v>
      </c>
      <c r="P84" s="10"/>
      <c r="Q84" s="25" t="str">
        <f t="shared" si="84"/>
        <v/>
      </c>
      <c r="R84" s="28" t="str">
        <f t="shared" si="85"/>
        <v/>
      </c>
      <c r="S84" s="25" t="str">
        <f t="shared" si="86"/>
        <v/>
      </c>
      <c r="T84" s="46" t="str">
        <f t="shared" si="87"/>
        <v/>
      </c>
    </row>
    <row r="85" spans="1:20" ht="13.8" thickBot="1" x14ac:dyDescent="0.3">
      <c r="A85" s="38" t="s">
        <v>40</v>
      </c>
      <c r="B85" s="11" t="s">
        <v>195</v>
      </c>
      <c r="C85" s="21"/>
      <c r="D85" s="44" t="str">
        <f t="shared" si="75"/>
        <v/>
      </c>
      <c r="E85" s="42" t="str">
        <f t="shared" si="76"/>
        <v>F13.01</v>
      </c>
      <c r="F85" s="12"/>
      <c r="G85" s="44" t="str">
        <f t="shared" si="77"/>
        <v/>
      </c>
      <c r="H85" s="12"/>
      <c r="I85" s="25">
        <f t="shared" si="78"/>
        <v>0</v>
      </c>
      <c r="J85" s="27" t="str">
        <f t="shared" si="79"/>
        <v/>
      </c>
      <c r="K85" s="22" t="str">
        <f t="shared" si="80"/>
        <v/>
      </c>
      <c r="L85" s="10"/>
      <c r="M85" s="42" t="str">
        <f t="shared" si="81"/>
        <v>F13.01</v>
      </c>
      <c r="N85" s="10" t="str">
        <f t="shared" si="82"/>
        <v/>
      </c>
      <c r="O85" s="25">
        <f t="shared" si="83"/>
        <v>0</v>
      </c>
      <c r="P85" s="22"/>
      <c r="Q85" s="25" t="str">
        <f t="shared" si="84"/>
        <v/>
      </c>
      <c r="R85" s="28" t="str">
        <f t="shared" si="85"/>
        <v/>
      </c>
      <c r="S85" s="25" t="str">
        <f t="shared" si="86"/>
        <v/>
      </c>
      <c r="T85" s="46" t="str">
        <f t="shared" si="87"/>
        <v/>
      </c>
    </row>
    <row r="86" spans="1:20" x14ac:dyDescent="0.25">
      <c r="A86" s="35"/>
      <c r="B86" s="32" t="s">
        <v>41</v>
      </c>
      <c r="C86" s="73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5"/>
    </row>
    <row r="87" spans="1:20" x14ac:dyDescent="0.25">
      <c r="A87" s="36" t="s">
        <v>42</v>
      </c>
      <c r="B87" s="23" t="s">
        <v>43</v>
      </c>
      <c r="C87" s="9"/>
      <c r="D87" s="44" t="str">
        <f t="shared" ref="D87:D93" si="88">IF(C87="N/A", "???", "")</f>
        <v/>
      </c>
      <c r="E87" s="41" t="str">
        <f t="shared" ref="E87:E116" si="89">$A87</f>
        <v>G1.01</v>
      </c>
      <c r="F87" s="10"/>
      <c r="G87" s="44" t="str">
        <f t="shared" ref="G87:G93" si="90">IF(C87="N/A", "N/A", "")</f>
        <v/>
      </c>
      <c r="H87" s="10"/>
      <c r="I87" s="25">
        <f t="shared" ref="I87:I93" si="91">IF(C87="N/A","N/A", H87*F87)</f>
        <v>0</v>
      </c>
      <c r="J87" s="27" t="str">
        <f t="shared" ref="J87:J93" si="92">IF(C87="N/A","N/A",IF(G87="","",IF(F87*H87&lt;5,"AC","IN")))</f>
        <v/>
      </c>
      <c r="K87" s="10" t="str">
        <f t="shared" ref="K87:K93" si="93">IF(G87="N/A","N/A","")</f>
        <v/>
      </c>
      <c r="L87" s="10"/>
      <c r="M87" s="41" t="str">
        <f t="shared" ref="M87:M116" si="94">$A87</f>
        <v>G1.01</v>
      </c>
      <c r="N87" s="10" t="str">
        <f t="shared" ref="N87:N93" si="95">IF(C87="N/A","N/A","")</f>
        <v/>
      </c>
      <c r="O87" s="25">
        <f t="shared" ref="O87:O93" si="96">$F87</f>
        <v>0</v>
      </c>
      <c r="P87" s="10"/>
      <c r="Q87" s="25" t="str">
        <f t="shared" ref="Q87:Q93" si="97">IF(P87&gt;0, P87*O87, "")</f>
        <v/>
      </c>
      <c r="R87" s="28" t="str">
        <f t="shared" ref="R87:R93" si="98">IF(C87="N/A","N/A",IF(J87="", "", IF(J87="AC","AC",IF(O87*P87&gt;9,"IN",IF(O87*P87&gt;4,"AL", IF(P87="", "", "AC"))))))</f>
        <v/>
      </c>
      <c r="S87" s="25" t="str">
        <f t="shared" ref="S87:S93" si="99">IF(R87="","",(IF(R87="N/A","N/A",IF(R87="","OPEN",IF(R87="AL","JUSTIFY",IF(P87&gt;0,IF(R87="AC","CLOSED",IF(R87="IN","OPEN","ERROR"))))))))</f>
        <v/>
      </c>
      <c r="T87" s="46" t="str">
        <f t="shared" ref="T87:T93" si="100">IF(S87="","",IF(S87="N/A","N/A",IF(S87="Justify","Required",IF(S87="OPEN", "STOP! FIX THE DESIGN","NO ACTION REQUIRED"))))</f>
        <v/>
      </c>
    </row>
    <row r="88" spans="1:20" x14ac:dyDescent="0.25">
      <c r="A88" s="36" t="s">
        <v>44</v>
      </c>
      <c r="B88" s="23" t="s">
        <v>171</v>
      </c>
      <c r="C88" s="9"/>
      <c r="D88" s="44" t="str">
        <f t="shared" si="88"/>
        <v/>
      </c>
      <c r="E88" s="41" t="str">
        <f t="shared" si="89"/>
        <v>G2.01</v>
      </c>
      <c r="F88" s="10"/>
      <c r="G88" s="44" t="str">
        <f t="shared" si="90"/>
        <v/>
      </c>
      <c r="H88" s="10"/>
      <c r="I88" s="25">
        <f t="shared" si="91"/>
        <v>0</v>
      </c>
      <c r="J88" s="27" t="str">
        <f t="shared" si="92"/>
        <v/>
      </c>
      <c r="K88" s="10" t="str">
        <f t="shared" si="93"/>
        <v/>
      </c>
      <c r="L88" s="10"/>
      <c r="M88" s="41" t="str">
        <f t="shared" si="94"/>
        <v>G2.01</v>
      </c>
      <c r="N88" s="10" t="str">
        <f t="shared" si="95"/>
        <v/>
      </c>
      <c r="O88" s="25">
        <f t="shared" si="96"/>
        <v>0</v>
      </c>
      <c r="P88" s="10"/>
      <c r="Q88" s="25" t="str">
        <f t="shared" si="97"/>
        <v/>
      </c>
      <c r="R88" s="28" t="str">
        <f t="shared" si="98"/>
        <v/>
      </c>
      <c r="S88" s="25" t="str">
        <f t="shared" si="99"/>
        <v/>
      </c>
      <c r="T88" s="46" t="str">
        <f t="shared" si="100"/>
        <v/>
      </c>
    </row>
    <row r="89" spans="1:20" ht="39.6" x14ac:dyDescent="0.25">
      <c r="A89" s="39" t="s">
        <v>46</v>
      </c>
      <c r="B89" s="14" t="s">
        <v>45</v>
      </c>
      <c r="C89" s="9"/>
      <c r="D89" s="44" t="str">
        <f t="shared" si="88"/>
        <v/>
      </c>
      <c r="E89" s="41" t="str">
        <f t="shared" si="89"/>
        <v>G3.01</v>
      </c>
      <c r="F89" s="10"/>
      <c r="G89" s="44" t="str">
        <f t="shared" si="90"/>
        <v/>
      </c>
      <c r="H89" s="10"/>
      <c r="I89" s="25">
        <f t="shared" si="91"/>
        <v>0</v>
      </c>
      <c r="J89" s="27" t="str">
        <f t="shared" si="92"/>
        <v/>
      </c>
      <c r="K89" s="10" t="str">
        <f t="shared" si="93"/>
        <v/>
      </c>
      <c r="L89" s="10"/>
      <c r="M89" s="41" t="str">
        <f t="shared" si="94"/>
        <v>G3.01</v>
      </c>
      <c r="N89" s="10" t="str">
        <f t="shared" si="95"/>
        <v/>
      </c>
      <c r="O89" s="25">
        <f t="shared" si="96"/>
        <v>0</v>
      </c>
      <c r="P89" s="10"/>
      <c r="Q89" s="25" t="str">
        <f t="shared" si="97"/>
        <v/>
      </c>
      <c r="R89" s="28" t="str">
        <f t="shared" si="98"/>
        <v/>
      </c>
      <c r="S89" s="25" t="str">
        <f t="shared" si="99"/>
        <v/>
      </c>
      <c r="T89" s="46" t="str">
        <f t="shared" si="100"/>
        <v/>
      </c>
    </row>
    <row r="90" spans="1:20" x14ac:dyDescent="0.25">
      <c r="A90" s="39" t="s">
        <v>48</v>
      </c>
      <c r="B90" s="14" t="s">
        <v>47</v>
      </c>
      <c r="C90" s="9"/>
      <c r="D90" s="44" t="str">
        <f t="shared" si="88"/>
        <v/>
      </c>
      <c r="E90" s="41" t="str">
        <f t="shared" si="89"/>
        <v>G4.01</v>
      </c>
      <c r="F90" s="10"/>
      <c r="G90" s="44" t="str">
        <f t="shared" si="90"/>
        <v/>
      </c>
      <c r="H90" s="10"/>
      <c r="I90" s="25">
        <f t="shared" si="91"/>
        <v>0</v>
      </c>
      <c r="J90" s="27" t="str">
        <f t="shared" si="92"/>
        <v/>
      </c>
      <c r="K90" s="10" t="str">
        <f t="shared" si="93"/>
        <v/>
      </c>
      <c r="L90" s="10"/>
      <c r="M90" s="41" t="str">
        <f t="shared" si="94"/>
        <v>G4.01</v>
      </c>
      <c r="N90" s="10" t="str">
        <f t="shared" si="95"/>
        <v/>
      </c>
      <c r="O90" s="25">
        <f t="shared" si="96"/>
        <v>0</v>
      </c>
      <c r="P90" s="10"/>
      <c r="Q90" s="25" t="str">
        <f t="shared" si="97"/>
        <v/>
      </c>
      <c r="R90" s="28" t="str">
        <f t="shared" si="98"/>
        <v/>
      </c>
      <c r="S90" s="25" t="str">
        <f t="shared" si="99"/>
        <v/>
      </c>
      <c r="T90" s="46" t="str">
        <f t="shared" si="100"/>
        <v/>
      </c>
    </row>
    <row r="91" spans="1:20" ht="26.4" x14ac:dyDescent="0.25">
      <c r="A91" s="39" t="s">
        <v>50</v>
      </c>
      <c r="B91" s="14" t="s">
        <v>49</v>
      </c>
      <c r="C91" s="9"/>
      <c r="D91" s="44" t="str">
        <f t="shared" si="88"/>
        <v/>
      </c>
      <c r="E91" s="41" t="str">
        <f t="shared" si="89"/>
        <v>G5.01</v>
      </c>
      <c r="F91" s="10"/>
      <c r="G91" s="44" t="str">
        <f t="shared" si="90"/>
        <v/>
      </c>
      <c r="H91" s="10"/>
      <c r="I91" s="25">
        <f t="shared" si="91"/>
        <v>0</v>
      </c>
      <c r="J91" s="27" t="str">
        <f t="shared" si="92"/>
        <v/>
      </c>
      <c r="K91" s="10" t="str">
        <f t="shared" si="93"/>
        <v/>
      </c>
      <c r="L91" s="10"/>
      <c r="M91" s="41" t="str">
        <f t="shared" si="94"/>
        <v>G5.01</v>
      </c>
      <c r="N91" s="10" t="str">
        <f t="shared" si="95"/>
        <v/>
      </c>
      <c r="O91" s="25">
        <f t="shared" si="96"/>
        <v>0</v>
      </c>
      <c r="P91" s="10"/>
      <c r="Q91" s="25" t="str">
        <f t="shared" si="97"/>
        <v/>
      </c>
      <c r="R91" s="28" t="str">
        <f t="shared" si="98"/>
        <v/>
      </c>
      <c r="S91" s="25" t="str">
        <f t="shared" si="99"/>
        <v/>
      </c>
      <c r="T91" s="46" t="str">
        <f t="shared" si="100"/>
        <v/>
      </c>
    </row>
    <row r="92" spans="1:20" x14ac:dyDescent="0.25">
      <c r="A92" s="39" t="s">
        <v>52</v>
      </c>
      <c r="B92" s="14" t="s">
        <v>51</v>
      </c>
      <c r="C92" s="9"/>
      <c r="D92" s="44" t="str">
        <f t="shared" si="88"/>
        <v/>
      </c>
      <c r="E92" s="41" t="str">
        <f t="shared" si="89"/>
        <v>G6.01</v>
      </c>
      <c r="F92" s="10"/>
      <c r="G92" s="44" t="str">
        <f t="shared" si="90"/>
        <v/>
      </c>
      <c r="H92" s="10"/>
      <c r="I92" s="25">
        <f t="shared" si="91"/>
        <v>0</v>
      </c>
      <c r="J92" s="27" t="str">
        <f t="shared" si="92"/>
        <v/>
      </c>
      <c r="K92" s="10" t="str">
        <f t="shared" si="93"/>
        <v/>
      </c>
      <c r="L92" s="10"/>
      <c r="M92" s="41" t="str">
        <f t="shared" si="94"/>
        <v>G6.01</v>
      </c>
      <c r="N92" s="10" t="str">
        <f t="shared" si="95"/>
        <v/>
      </c>
      <c r="O92" s="25">
        <f t="shared" si="96"/>
        <v>0</v>
      </c>
      <c r="P92" s="10"/>
      <c r="Q92" s="25" t="str">
        <f t="shared" si="97"/>
        <v/>
      </c>
      <c r="R92" s="28" t="str">
        <f t="shared" si="98"/>
        <v/>
      </c>
      <c r="S92" s="25" t="str">
        <f t="shared" si="99"/>
        <v/>
      </c>
      <c r="T92" s="46" t="str">
        <f t="shared" si="100"/>
        <v/>
      </c>
    </row>
    <row r="93" spans="1:20" ht="13.8" thickBot="1" x14ac:dyDescent="0.3">
      <c r="A93" s="40" t="s">
        <v>243</v>
      </c>
      <c r="B93" s="11" t="s">
        <v>196</v>
      </c>
      <c r="C93" s="21"/>
      <c r="D93" s="44" t="str">
        <f t="shared" si="88"/>
        <v/>
      </c>
      <c r="E93" s="43" t="str">
        <f t="shared" si="89"/>
        <v>G7.01</v>
      </c>
      <c r="F93" s="12"/>
      <c r="G93" s="44" t="str">
        <f t="shared" si="90"/>
        <v/>
      </c>
      <c r="H93" s="12"/>
      <c r="I93" s="25">
        <f t="shared" si="91"/>
        <v>0</v>
      </c>
      <c r="J93" s="27" t="str">
        <f t="shared" si="92"/>
        <v/>
      </c>
      <c r="K93" s="22" t="str">
        <f t="shared" si="93"/>
        <v/>
      </c>
      <c r="L93" s="10"/>
      <c r="M93" s="42" t="str">
        <f t="shared" si="94"/>
        <v>G7.01</v>
      </c>
      <c r="N93" s="10" t="str">
        <f t="shared" si="95"/>
        <v/>
      </c>
      <c r="O93" s="25">
        <f t="shared" si="96"/>
        <v>0</v>
      </c>
      <c r="P93" s="22"/>
      <c r="Q93" s="25" t="str">
        <f t="shared" si="97"/>
        <v/>
      </c>
      <c r="R93" s="28" t="str">
        <f t="shared" si="98"/>
        <v/>
      </c>
      <c r="S93" s="25" t="str">
        <f t="shared" si="99"/>
        <v/>
      </c>
      <c r="T93" s="46" t="str">
        <f t="shared" si="100"/>
        <v/>
      </c>
    </row>
    <row r="94" spans="1:20" x14ac:dyDescent="0.25">
      <c r="A94" s="35"/>
      <c r="B94" s="33" t="s">
        <v>175</v>
      </c>
      <c r="C94" s="76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5"/>
    </row>
    <row r="95" spans="1:20" x14ac:dyDescent="0.25">
      <c r="A95" s="39" t="s">
        <v>169</v>
      </c>
      <c r="B95" s="23" t="s">
        <v>172</v>
      </c>
      <c r="C95" s="9"/>
      <c r="D95" s="44" t="str">
        <f t="shared" ref="D95:D100" si="101">IF(C95="N/A", "???", "")</f>
        <v/>
      </c>
      <c r="E95" s="41" t="str">
        <f t="shared" si="89"/>
        <v>H1.01</v>
      </c>
      <c r="F95" s="10"/>
      <c r="G95" s="44" t="str">
        <f t="shared" ref="G95:G100" si="102">IF(C95="N/A", "N/A", "")</f>
        <v/>
      </c>
      <c r="H95" s="10"/>
      <c r="I95" s="25">
        <f t="shared" ref="I95:I100" si="103">IF(C95="N/A","N/A", H95*F95)</f>
        <v>0</v>
      </c>
      <c r="J95" s="27" t="str">
        <f t="shared" ref="J95:J100" si="104">IF(C95="N/A","N/A",IF(G95="","",IF(F95*H95&lt;5,"AC","IN")))</f>
        <v/>
      </c>
      <c r="K95" s="10" t="str">
        <f>IF(G95="N/A","N/A","")</f>
        <v/>
      </c>
      <c r="L95" s="10"/>
      <c r="M95" s="41" t="str">
        <f t="shared" si="94"/>
        <v>H1.01</v>
      </c>
      <c r="N95" s="10" t="str">
        <f t="shared" ref="N95:N100" si="105">IF(C95="N/A","N/A","")</f>
        <v/>
      </c>
      <c r="O95" s="25">
        <f t="shared" ref="O95:O100" si="106">$F95</f>
        <v>0</v>
      </c>
      <c r="P95" s="10"/>
      <c r="Q95" s="25" t="str">
        <f t="shared" ref="Q95:Q100" si="107">IF(P95&gt;0, P95*O95, "")</f>
        <v/>
      </c>
      <c r="R95" s="28" t="str">
        <f t="shared" ref="R95:R100" si="108">IF(C95="N/A","N/A",IF(J95="", "", IF(J95="AC","AC",IF(O95*P95&gt;9,"IN",IF(O95*P95&gt;4,"AL", IF(P95="", "", "AC"))))))</f>
        <v/>
      </c>
      <c r="S95" s="25" t="str">
        <f t="shared" ref="S95:S100" si="109">IF(R95="","",(IF(R95="N/A","N/A",IF(R95="","OPEN",IF(R95="AL","JUSTIFY",IF(P95&gt;0,IF(R95="AC","CLOSED",IF(R95="IN","OPEN","ERROR"))))))))</f>
        <v/>
      </c>
      <c r="T95" s="46" t="str">
        <f t="shared" ref="T95:T100" si="110">IF(S95="","",IF(S95="N/A","N/A",IF(S95="Justify","Required",IF(S95="OPEN", "STOP! FIX THE DESIGN","NO ACTION REQUIRED"))))</f>
        <v/>
      </c>
    </row>
    <row r="96" spans="1:20" ht="26.4" x14ac:dyDescent="0.25">
      <c r="A96" s="39" t="s">
        <v>170</v>
      </c>
      <c r="B96" s="23" t="s">
        <v>233</v>
      </c>
      <c r="C96" s="9"/>
      <c r="D96" s="44" t="str">
        <f t="shared" si="101"/>
        <v/>
      </c>
      <c r="E96" s="41" t="str">
        <f t="shared" si="89"/>
        <v>H2.01</v>
      </c>
      <c r="F96" s="10"/>
      <c r="G96" s="44" t="str">
        <f t="shared" si="102"/>
        <v/>
      </c>
      <c r="H96" s="10"/>
      <c r="I96" s="25">
        <f t="shared" si="103"/>
        <v>0</v>
      </c>
      <c r="J96" s="27" t="str">
        <f t="shared" si="104"/>
        <v/>
      </c>
      <c r="K96" s="10" t="str">
        <f>IF(G96="N/A","N/A","")</f>
        <v/>
      </c>
      <c r="L96" s="10"/>
      <c r="M96" s="41" t="str">
        <f t="shared" si="94"/>
        <v>H2.01</v>
      </c>
      <c r="N96" s="10" t="str">
        <f t="shared" si="105"/>
        <v/>
      </c>
      <c r="O96" s="25">
        <f t="shared" si="106"/>
        <v>0</v>
      </c>
      <c r="P96" s="10"/>
      <c r="Q96" s="25" t="str">
        <f t="shared" si="107"/>
        <v/>
      </c>
      <c r="R96" s="28" t="str">
        <f t="shared" si="108"/>
        <v/>
      </c>
      <c r="S96" s="25" t="str">
        <f t="shared" si="109"/>
        <v/>
      </c>
      <c r="T96" s="46" t="str">
        <f t="shared" si="110"/>
        <v/>
      </c>
    </row>
    <row r="97" spans="1:20" x14ac:dyDescent="0.25">
      <c r="A97" s="39" t="s">
        <v>173</v>
      </c>
      <c r="B97" s="23" t="s">
        <v>177</v>
      </c>
      <c r="C97" s="9"/>
      <c r="D97" s="44" t="str">
        <f t="shared" si="101"/>
        <v/>
      </c>
      <c r="E97" s="41" t="str">
        <f t="shared" si="89"/>
        <v>H3.01</v>
      </c>
      <c r="F97" s="10"/>
      <c r="G97" s="44" t="str">
        <f t="shared" si="102"/>
        <v/>
      </c>
      <c r="H97" s="10"/>
      <c r="I97" s="25">
        <f t="shared" si="103"/>
        <v>0</v>
      </c>
      <c r="J97" s="27" t="str">
        <f t="shared" si="104"/>
        <v/>
      </c>
      <c r="K97" s="10"/>
      <c r="L97" s="10"/>
      <c r="M97" s="41" t="str">
        <f t="shared" si="94"/>
        <v>H3.01</v>
      </c>
      <c r="N97" s="10" t="str">
        <f t="shared" si="105"/>
        <v/>
      </c>
      <c r="O97" s="25">
        <f t="shared" si="106"/>
        <v>0</v>
      </c>
      <c r="P97" s="10"/>
      <c r="Q97" s="25" t="str">
        <f t="shared" si="107"/>
        <v/>
      </c>
      <c r="R97" s="28" t="str">
        <f t="shared" si="108"/>
        <v/>
      </c>
      <c r="S97" s="25" t="str">
        <f t="shared" si="109"/>
        <v/>
      </c>
      <c r="T97" s="46" t="str">
        <f t="shared" si="110"/>
        <v/>
      </c>
    </row>
    <row r="98" spans="1:20" x14ac:dyDescent="0.25">
      <c r="A98" s="39" t="s">
        <v>174</v>
      </c>
      <c r="B98" s="23" t="s">
        <v>179</v>
      </c>
      <c r="C98" s="9"/>
      <c r="D98" s="44" t="str">
        <f t="shared" si="101"/>
        <v/>
      </c>
      <c r="E98" s="41" t="str">
        <f t="shared" si="89"/>
        <v>H4.01</v>
      </c>
      <c r="F98" s="10"/>
      <c r="G98" s="44" t="str">
        <f t="shared" si="102"/>
        <v/>
      </c>
      <c r="H98" s="10"/>
      <c r="I98" s="25">
        <f t="shared" si="103"/>
        <v>0</v>
      </c>
      <c r="J98" s="27" t="str">
        <f t="shared" si="104"/>
        <v/>
      </c>
      <c r="K98" s="10" t="str">
        <f>IF(G98="N/A","N/A","")</f>
        <v/>
      </c>
      <c r="L98" s="10"/>
      <c r="M98" s="41" t="str">
        <f t="shared" si="94"/>
        <v>H4.01</v>
      </c>
      <c r="N98" s="10" t="str">
        <f t="shared" si="105"/>
        <v/>
      </c>
      <c r="O98" s="25">
        <f t="shared" si="106"/>
        <v>0</v>
      </c>
      <c r="P98" s="10"/>
      <c r="Q98" s="25" t="str">
        <f t="shared" si="107"/>
        <v/>
      </c>
      <c r="R98" s="28" t="str">
        <f t="shared" si="108"/>
        <v/>
      </c>
      <c r="S98" s="25" t="str">
        <f t="shared" si="109"/>
        <v/>
      </c>
      <c r="T98" s="46" t="str">
        <f t="shared" si="110"/>
        <v/>
      </c>
    </row>
    <row r="99" spans="1:20" x14ac:dyDescent="0.25">
      <c r="A99" s="39" t="s">
        <v>176</v>
      </c>
      <c r="B99" s="23" t="s">
        <v>202</v>
      </c>
      <c r="C99" s="9"/>
      <c r="D99" s="44" t="str">
        <f t="shared" si="101"/>
        <v/>
      </c>
      <c r="E99" s="41" t="str">
        <f t="shared" si="89"/>
        <v>H5.01</v>
      </c>
      <c r="F99" s="10"/>
      <c r="G99" s="44" t="str">
        <f t="shared" si="102"/>
        <v/>
      </c>
      <c r="H99" s="10"/>
      <c r="I99" s="25">
        <f t="shared" si="103"/>
        <v>0</v>
      </c>
      <c r="J99" s="27" t="str">
        <f t="shared" si="104"/>
        <v/>
      </c>
      <c r="K99" s="10" t="str">
        <f>IF(G99="N/A","N/A","")</f>
        <v/>
      </c>
      <c r="L99" s="10"/>
      <c r="M99" s="41" t="str">
        <f t="shared" si="94"/>
        <v>H5.01</v>
      </c>
      <c r="N99" s="10" t="str">
        <f t="shared" si="105"/>
        <v/>
      </c>
      <c r="O99" s="25">
        <f t="shared" si="106"/>
        <v>0</v>
      </c>
      <c r="P99" s="10"/>
      <c r="Q99" s="25" t="str">
        <f t="shared" si="107"/>
        <v/>
      </c>
      <c r="R99" s="28" t="str">
        <f t="shared" si="108"/>
        <v/>
      </c>
      <c r="S99" s="25" t="str">
        <f t="shared" si="109"/>
        <v/>
      </c>
      <c r="T99" s="46" t="str">
        <f t="shared" si="110"/>
        <v/>
      </c>
    </row>
    <row r="100" spans="1:20" ht="13.8" thickBot="1" x14ac:dyDescent="0.3">
      <c r="A100" s="40" t="s">
        <v>178</v>
      </c>
      <c r="B100" s="11" t="s">
        <v>197</v>
      </c>
      <c r="C100" s="24"/>
      <c r="D100" s="44" t="str">
        <f t="shared" si="101"/>
        <v/>
      </c>
      <c r="E100" s="43" t="str">
        <f t="shared" si="89"/>
        <v>H6.01</v>
      </c>
      <c r="F100" s="12"/>
      <c r="G100" s="44" t="str">
        <f t="shared" si="102"/>
        <v/>
      </c>
      <c r="H100" s="12"/>
      <c r="I100" s="25">
        <f t="shared" si="103"/>
        <v>0</v>
      </c>
      <c r="J100" s="27" t="str">
        <f t="shared" si="104"/>
        <v/>
      </c>
      <c r="K100" s="12" t="str">
        <f>IF(G100="N/A","N/A","")</f>
        <v/>
      </c>
      <c r="L100" s="10"/>
      <c r="M100" s="43" t="str">
        <f t="shared" si="94"/>
        <v>H6.01</v>
      </c>
      <c r="N100" s="10" t="str">
        <f t="shared" si="105"/>
        <v/>
      </c>
      <c r="O100" s="25">
        <f t="shared" si="106"/>
        <v>0</v>
      </c>
      <c r="P100" s="12"/>
      <c r="Q100" s="25" t="str">
        <f t="shared" si="107"/>
        <v/>
      </c>
      <c r="R100" s="28" t="str">
        <f t="shared" si="108"/>
        <v/>
      </c>
      <c r="S100" s="25" t="str">
        <f t="shared" si="109"/>
        <v/>
      </c>
      <c r="T100" s="46" t="str">
        <f t="shared" si="110"/>
        <v/>
      </c>
    </row>
    <row r="101" spans="1:20" x14ac:dyDescent="0.25">
      <c r="A101" s="35"/>
      <c r="B101" s="33" t="s">
        <v>185</v>
      </c>
      <c r="C101" s="7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5"/>
    </row>
    <row r="102" spans="1:20" ht="26.4" x14ac:dyDescent="0.25">
      <c r="A102" s="39" t="s">
        <v>180</v>
      </c>
      <c r="B102" s="23" t="s">
        <v>199</v>
      </c>
      <c r="C102" s="9"/>
      <c r="D102" s="44" t="str">
        <f t="shared" ref="D102:D108" si="111">IF(C102="N/A", "???", "")</f>
        <v/>
      </c>
      <c r="E102" s="41" t="str">
        <f t="shared" si="89"/>
        <v>J1.01</v>
      </c>
      <c r="F102" s="10"/>
      <c r="G102" s="44" t="str">
        <f t="shared" ref="G102:G108" si="112">IF(C102="N/A", "N/A", "")</f>
        <v/>
      </c>
      <c r="H102" s="10"/>
      <c r="I102" s="25">
        <f t="shared" ref="I102:I108" si="113">IF(C102="N/A","N/A", H102*F102)</f>
        <v>0</v>
      </c>
      <c r="J102" s="27" t="str">
        <f t="shared" ref="J102:J108" si="114">IF(C102="N/A","N/A",IF(G102="","",IF(F102*H102&lt;5,"AC","IN")))</f>
        <v/>
      </c>
      <c r="K102" s="10" t="str">
        <f>IF(G102="N/A","N/A","")</f>
        <v/>
      </c>
      <c r="L102" s="10"/>
      <c r="M102" s="41" t="str">
        <f t="shared" si="94"/>
        <v>J1.01</v>
      </c>
      <c r="N102" s="10" t="str">
        <f t="shared" ref="N102:N108" si="115">IF(C102="N/A","N/A","")</f>
        <v/>
      </c>
      <c r="O102" s="25">
        <f t="shared" ref="O102:O108" si="116">$F102</f>
        <v>0</v>
      </c>
      <c r="P102" s="10"/>
      <c r="Q102" s="25" t="str">
        <f t="shared" ref="Q102:Q108" si="117">IF(P102&gt;0, P102*O102, "")</f>
        <v/>
      </c>
      <c r="R102" s="28" t="str">
        <f t="shared" ref="R102:R108" si="118">IF(C102="N/A","N/A",IF(J102="", "", IF(J102="AC","AC",IF(O102*P102&gt;9,"IN",IF(O102*P102&gt;4,"AL", IF(P102="", "", "AC"))))))</f>
        <v/>
      </c>
      <c r="S102" s="25" t="str">
        <f t="shared" ref="S102:S108" si="119">IF(R102="","",(IF(R102="N/A","N/A",IF(R102="","OPEN",IF(R102="AL","JUSTIFY",IF(P102&gt;0,IF(R102="AC","CLOSED",IF(R102="IN","OPEN","ERROR"))))))))</f>
        <v/>
      </c>
      <c r="T102" s="46" t="str">
        <f t="shared" ref="T102:T108" si="120">IF(S102="","",IF(S102="N/A","N/A",IF(S102="Justify","Required",IF(S102="OPEN", "STOP! FIX THE DESIGN","NO ACTION REQUIRED"))))</f>
        <v/>
      </c>
    </row>
    <row r="103" spans="1:20" ht="26.4" x14ac:dyDescent="0.25">
      <c r="A103" s="39" t="s">
        <v>181</v>
      </c>
      <c r="B103" s="23" t="s">
        <v>201</v>
      </c>
      <c r="C103" s="9"/>
      <c r="D103" s="44" t="str">
        <f t="shared" si="111"/>
        <v/>
      </c>
      <c r="E103" s="41" t="str">
        <f t="shared" si="89"/>
        <v>J2.01</v>
      </c>
      <c r="F103" s="10"/>
      <c r="G103" s="44" t="str">
        <f t="shared" si="112"/>
        <v/>
      </c>
      <c r="H103" s="10"/>
      <c r="I103" s="25">
        <f t="shared" si="113"/>
        <v>0</v>
      </c>
      <c r="J103" s="27" t="str">
        <f t="shared" si="114"/>
        <v/>
      </c>
      <c r="K103" s="10" t="str">
        <f>IF(G103="N/A","N/A","")</f>
        <v/>
      </c>
      <c r="L103" s="10"/>
      <c r="M103" s="41" t="str">
        <f t="shared" si="94"/>
        <v>J2.01</v>
      </c>
      <c r="N103" s="10" t="str">
        <f t="shared" si="115"/>
        <v/>
      </c>
      <c r="O103" s="25">
        <f t="shared" si="116"/>
        <v>0</v>
      </c>
      <c r="P103" s="10"/>
      <c r="Q103" s="25" t="str">
        <f t="shared" si="117"/>
        <v/>
      </c>
      <c r="R103" s="28" t="str">
        <f t="shared" si="118"/>
        <v/>
      </c>
      <c r="S103" s="25" t="str">
        <f t="shared" si="119"/>
        <v/>
      </c>
      <c r="T103" s="46" t="str">
        <f t="shared" si="120"/>
        <v/>
      </c>
    </row>
    <row r="104" spans="1:20" x14ac:dyDescent="0.25">
      <c r="A104" s="39" t="s">
        <v>182</v>
      </c>
      <c r="B104" s="23" t="s">
        <v>186</v>
      </c>
      <c r="C104" s="9"/>
      <c r="D104" s="44" t="str">
        <f t="shared" si="111"/>
        <v/>
      </c>
      <c r="E104" s="41" t="str">
        <f t="shared" si="89"/>
        <v>J3.01</v>
      </c>
      <c r="F104" s="10"/>
      <c r="G104" s="44" t="str">
        <f t="shared" si="112"/>
        <v/>
      </c>
      <c r="H104" s="10"/>
      <c r="I104" s="25">
        <f t="shared" si="113"/>
        <v>0</v>
      </c>
      <c r="J104" s="27" t="str">
        <f t="shared" si="114"/>
        <v/>
      </c>
      <c r="K104" s="10"/>
      <c r="L104" s="10"/>
      <c r="M104" s="41" t="str">
        <f t="shared" si="94"/>
        <v>J3.01</v>
      </c>
      <c r="N104" s="10" t="str">
        <f t="shared" si="115"/>
        <v/>
      </c>
      <c r="O104" s="25">
        <f t="shared" si="116"/>
        <v>0</v>
      </c>
      <c r="P104" s="10"/>
      <c r="Q104" s="25" t="str">
        <f t="shared" si="117"/>
        <v/>
      </c>
      <c r="R104" s="28" t="str">
        <f t="shared" si="118"/>
        <v/>
      </c>
      <c r="S104" s="25" t="str">
        <f t="shared" si="119"/>
        <v/>
      </c>
      <c r="T104" s="46" t="str">
        <f t="shared" si="120"/>
        <v/>
      </c>
    </row>
    <row r="105" spans="1:20" x14ac:dyDescent="0.25">
      <c r="A105" s="39" t="s">
        <v>183</v>
      </c>
      <c r="B105" s="23" t="s">
        <v>187</v>
      </c>
      <c r="C105" s="9"/>
      <c r="D105" s="44" t="str">
        <f t="shared" si="111"/>
        <v/>
      </c>
      <c r="E105" s="41" t="str">
        <f t="shared" si="89"/>
        <v>J4.01</v>
      </c>
      <c r="F105" s="10"/>
      <c r="G105" s="44" t="str">
        <f t="shared" si="112"/>
        <v/>
      </c>
      <c r="H105" s="10"/>
      <c r="I105" s="25">
        <f t="shared" si="113"/>
        <v>0</v>
      </c>
      <c r="J105" s="27" t="str">
        <f t="shared" si="114"/>
        <v/>
      </c>
      <c r="K105" s="10" t="str">
        <f>IF(G105="N/A","N/A","")</f>
        <v/>
      </c>
      <c r="L105" s="10"/>
      <c r="M105" s="41" t="str">
        <f t="shared" si="94"/>
        <v>J4.01</v>
      </c>
      <c r="N105" s="10" t="str">
        <f t="shared" si="115"/>
        <v/>
      </c>
      <c r="O105" s="25">
        <f t="shared" si="116"/>
        <v>0</v>
      </c>
      <c r="P105" s="10"/>
      <c r="Q105" s="25" t="str">
        <f t="shared" si="117"/>
        <v/>
      </c>
      <c r="R105" s="28" t="str">
        <f t="shared" si="118"/>
        <v/>
      </c>
      <c r="S105" s="25" t="str">
        <f t="shared" si="119"/>
        <v/>
      </c>
      <c r="T105" s="46" t="str">
        <f t="shared" si="120"/>
        <v/>
      </c>
    </row>
    <row r="106" spans="1:20" x14ac:dyDescent="0.25">
      <c r="A106" s="39" t="s">
        <v>184</v>
      </c>
      <c r="B106" s="23" t="s">
        <v>188</v>
      </c>
      <c r="C106" s="9"/>
      <c r="D106" s="44" t="str">
        <f t="shared" si="111"/>
        <v/>
      </c>
      <c r="E106" s="41" t="str">
        <f t="shared" si="89"/>
        <v>J5.01</v>
      </c>
      <c r="F106" s="10"/>
      <c r="G106" s="44" t="str">
        <f t="shared" si="112"/>
        <v/>
      </c>
      <c r="H106" s="10"/>
      <c r="I106" s="25">
        <f t="shared" si="113"/>
        <v>0</v>
      </c>
      <c r="J106" s="27" t="str">
        <f t="shared" si="114"/>
        <v/>
      </c>
      <c r="K106" s="10" t="str">
        <f>IF(G106="N/A","N/A","")</f>
        <v/>
      </c>
      <c r="L106" s="10"/>
      <c r="M106" s="41" t="str">
        <f t="shared" si="94"/>
        <v>J5.01</v>
      </c>
      <c r="N106" s="10" t="str">
        <f t="shared" si="115"/>
        <v/>
      </c>
      <c r="O106" s="25">
        <f t="shared" si="116"/>
        <v>0</v>
      </c>
      <c r="P106" s="10"/>
      <c r="Q106" s="25" t="str">
        <f t="shared" si="117"/>
        <v/>
      </c>
      <c r="R106" s="28" t="str">
        <f t="shared" si="118"/>
        <v/>
      </c>
      <c r="S106" s="25" t="str">
        <f t="shared" si="119"/>
        <v/>
      </c>
      <c r="T106" s="46" t="str">
        <f t="shared" si="120"/>
        <v/>
      </c>
    </row>
    <row r="107" spans="1:20" ht="26.4" x14ac:dyDescent="0.25">
      <c r="A107" s="39" t="s">
        <v>223</v>
      </c>
      <c r="B107" s="23" t="s">
        <v>200</v>
      </c>
      <c r="C107" s="9"/>
      <c r="D107" s="44" t="str">
        <f t="shared" si="111"/>
        <v/>
      </c>
      <c r="E107" s="41" t="str">
        <f t="shared" si="89"/>
        <v>J6.01</v>
      </c>
      <c r="F107" s="10"/>
      <c r="G107" s="44" t="str">
        <f t="shared" si="112"/>
        <v/>
      </c>
      <c r="H107" s="10"/>
      <c r="I107" s="25">
        <f t="shared" si="113"/>
        <v>0</v>
      </c>
      <c r="J107" s="27" t="str">
        <f t="shared" si="114"/>
        <v/>
      </c>
      <c r="K107" s="10" t="str">
        <f>IF(G107="N/A","N/A","")</f>
        <v/>
      </c>
      <c r="L107" s="10"/>
      <c r="M107" s="41" t="str">
        <f t="shared" si="94"/>
        <v>J6.01</v>
      </c>
      <c r="N107" s="10" t="str">
        <f t="shared" si="115"/>
        <v/>
      </c>
      <c r="O107" s="25">
        <f t="shared" si="116"/>
        <v>0</v>
      </c>
      <c r="P107" s="10"/>
      <c r="Q107" s="25" t="str">
        <f t="shared" si="117"/>
        <v/>
      </c>
      <c r="R107" s="28" t="str">
        <f t="shared" si="118"/>
        <v/>
      </c>
      <c r="S107" s="25" t="str">
        <f t="shared" si="119"/>
        <v/>
      </c>
      <c r="T107" s="46" t="str">
        <f t="shared" si="120"/>
        <v/>
      </c>
    </row>
    <row r="108" spans="1:20" ht="13.8" thickBot="1" x14ac:dyDescent="0.3">
      <c r="A108" s="40" t="s">
        <v>204</v>
      </c>
      <c r="B108" s="11" t="s">
        <v>198</v>
      </c>
      <c r="C108" s="24"/>
      <c r="D108" s="44" t="str">
        <f t="shared" si="111"/>
        <v/>
      </c>
      <c r="E108" s="43" t="str">
        <f t="shared" si="89"/>
        <v>J7.01</v>
      </c>
      <c r="F108" s="12"/>
      <c r="G108" s="44" t="str">
        <f t="shared" si="112"/>
        <v/>
      </c>
      <c r="H108" s="12"/>
      <c r="I108" s="25">
        <f t="shared" si="113"/>
        <v>0</v>
      </c>
      <c r="J108" s="27" t="str">
        <f t="shared" si="114"/>
        <v/>
      </c>
      <c r="K108" s="12" t="str">
        <f>IF(G108="N/A","N/A","")</f>
        <v/>
      </c>
      <c r="L108" s="10"/>
      <c r="M108" s="43" t="str">
        <f t="shared" si="94"/>
        <v>J7.01</v>
      </c>
      <c r="N108" s="10" t="str">
        <f t="shared" si="115"/>
        <v/>
      </c>
      <c r="O108" s="25">
        <f t="shared" si="116"/>
        <v>0</v>
      </c>
      <c r="P108" s="12"/>
      <c r="Q108" s="25" t="str">
        <f t="shared" si="117"/>
        <v/>
      </c>
      <c r="R108" s="28" t="str">
        <f t="shared" si="118"/>
        <v/>
      </c>
      <c r="S108" s="25" t="str">
        <f t="shared" si="119"/>
        <v/>
      </c>
      <c r="T108" s="46" t="str">
        <f t="shared" si="120"/>
        <v/>
      </c>
    </row>
    <row r="109" spans="1:20" x14ac:dyDescent="0.25">
      <c r="A109" s="35"/>
      <c r="B109" s="32" t="s">
        <v>213</v>
      </c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</row>
    <row r="110" spans="1:20" ht="26.4" x14ac:dyDescent="0.25">
      <c r="A110" s="39" t="s">
        <v>214</v>
      </c>
      <c r="B110" s="23" t="s">
        <v>226</v>
      </c>
      <c r="C110" s="9"/>
      <c r="D110" s="44" t="str">
        <f t="shared" ref="D110:D116" si="121">IF(C110="N/A", "???", "")</f>
        <v/>
      </c>
      <c r="E110" s="41" t="str">
        <f t="shared" si="89"/>
        <v>K1.01</v>
      </c>
      <c r="F110" s="10"/>
      <c r="G110" s="44" t="str">
        <f t="shared" ref="G110:G116" si="122">IF(C110="N/A", "N/A", "")</f>
        <v/>
      </c>
      <c r="H110" s="10"/>
      <c r="I110" s="25">
        <f t="shared" ref="I110:I116" si="123">IF(C110="N/A","N/A", H110*F110)</f>
        <v>0</v>
      </c>
      <c r="J110" s="27" t="str">
        <f t="shared" ref="J110:J116" si="124">IF(C110="N/A","N/A",IF(G110="","",IF(F110*H110&lt;5,"AC","IN")))</f>
        <v/>
      </c>
      <c r="K110" s="10" t="str">
        <f>IF(G110="N/A","N/A","")</f>
        <v/>
      </c>
      <c r="L110" s="10"/>
      <c r="M110" s="41" t="str">
        <f t="shared" si="94"/>
        <v>K1.01</v>
      </c>
      <c r="N110" s="10" t="str">
        <f t="shared" ref="N110:N116" si="125">IF(C110="N/A","N/A","")</f>
        <v/>
      </c>
      <c r="O110" s="25">
        <f t="shared" ref="O110:O116" si="126">$F110</f>
        <v>0</v>
      </c>
      <c r="P110" s="10"/>
      <c r="Q110" s="25" t="str">
        <f t="shared" ref="Q110:Q116" si="127">IF(P110&gt;0, P110*O110, "")</f>
        <v/>
      </c>
      <c r="R110" s="28" t="str">
        <f t="shared" ref="R110:R116" si="128">IF(C110="N/A","N/A",IF(J110="", "", IF(J110="AC","AC",IF(O110*P110&gt;9,"IN",IF(O110*P110&gt;4,"AL", IF(P110="", "", "AC"))))))</f>
        <v/>
      </c>
      <c r="S110" s="25" t="str">
        <f t="shared" ref="S110:S116" si="129">IF(R110="","",(IF(R110="N/A","N/A",IF(R110="","OPEN",IF(R110="AL","JUSTIFY",IF(P110&gt;0,IF(R110="AC","CLOSED",IF(R110="IN","OPEN","ERROR"))))))))</f>
        <v/>
      </c>
      <c r="T110" s="46" t="str">
        <f t="shared" ref="T110:T116" si="130">IF(S110="","",IF(S110="N/A","N/A",IF(S110="Justify","Required",IF(S110="OPEN", "STOP! FIX THE DESIGN","NO ACTION REQUIRED"))))</f>
        <v/>
      </c>
    </row>
    <row r="111" spans="1:20" x14ac:dyDescent="0.25">
      <c r="A111" s="39" t="s">
        <v>215</v>
      </c>
      <c r="B111" s="23" t="s">
        <v>216</v>
      </c>
      <c r="C111" s="9"/>
      <c r="D111" s="44" t="str">
        <f t="shared" si="121"/>
        <v/>
      </c>
      <c r="E111" s="41" t="str">
        <f t="shared" si="89"/>
        <v>K2.01</v>
      </c>
      <c r="F111" s="10"/>
      <c r="G111" s="44" t="str">
        <f t="shared" si="122"/>
        <v/>
      </c>
      <c r="H111" s="10"/>
      <c r="I111" s="25">
        <f t="shared" si="123"/>
        <v>0</v>
      </c>
      <c r="J111" s="27" t="str">
        <f t="shared" si="124"/>
        <v/>
      </c>
      <c r="K111" s="10" t="str">
        <f>IF(G111="N/A","N/A","")</f>
        <v/>
      </c>
      <c r="L111" s="10"/>
      <c r="M111" s="41" t="str">
        <f t="shared" si="94"/>
        <v>K2.01</v>
      </c>
      <c r="N111" s="10" t="str">
        <f t="shared" si="125"/>
        <v/>
      </c>
      <c r="O111" s="25">
        <f t="shared" si="126"/>
        <v>0</v>
      </c>
      <c r="P111" s="10"/>
      <c r="Q111" s="25" t="str">
        <f t="shared" si="127"/>
        <v/>
      </c>
      <c r="R111" s="28" t="str">
        <f t="shared" si="128"/>
        <v/>
      </c>
      <c r="S111" s="25" t="str">
        <f t="shared" si="129"/>
        <v/>
      </c>
      <c r="T111" s="46" t="str">
        <f t="shared" si="130"/>
        <v/>
      </c>
    </row>
    <row r="112" spans="1:20" ht="39.6" x14ac:dyDescent="0.25">
      <c r="A112" s="39" t="s">
        <v>217</v>
      </c>
      <c r="B112" s="23" t="s">
        <v>228</v>
      </c>
      <c r="C112" s="9"/>
      <c r="D112" s="44" t="str">
        <f t="shared" si="121"/>
        <v/>
      </c>
      <c r="E112" s="41" t="str">
        <f t="shared" si="89"/>
        <v>K3.01</v>
      </c>
      <c r="F112" s="10"/>
      <c r="G112" s="44" t="str">
        <f t="shared" si="122"/>
        <v/>
      </c>
      <c r="H112" s="10"/>
      <c r="I112" s="25">
        <f t="shared" si="123"/>
        <v>0</v>
      </c>
      <c r="J112" s="27" t="str">
        <f t="shared" si="124"/>
        <v/>
      </c>
      <c r="K112" s="10"/>
      <c r="L112" s="10"/>
      <c r="M112" s="41" t="str">
        <f t="shared" si="94"/>
        <v>K3.01</v>
      </c>
      <c r="N112" s="10" t="str">
        <f t="shared" si="125"/>
        <v/>
      </c>
      <c r="O112" s="25">
        <f t="shared" si="126"/>
        <v>0</v>
      </c>
      <c r="P112" s="10"/>
      <c r="Q112" s="25" t="str">
        <f t="shared" si="127"/>
        <v/>
      </c>
      <c r="R112" s="28" t="str">
        <f t="shared" si="128"/>
        <v/>
      </c>
      <c r="S112" s="25" t="str">
        <f t="shared" si="129"/>
        <v/>
      </c>
      <c r="T112" s="46" t="str">
        <f t="shared" si="130"/>
        <v/>
      </c>
    </row>
    <row r="113" spans="1:20" x14ac:dyDescent="0.25">
      <c r="A113" s="39" t="s">
        <v>219</v>
      </c>
      <c r="B113" s="23" t="s">
        <v>218</v>
      </c>
      <c r="C113" s="9"/>
      <c r="D113" s="44" t="str">
        <f t="shared" si="121"/>
        <v/>
      </c>
      <c r="E113" s="41" t="str">
        <f t="shared" si="89"/>
        <v>K4.01</v>
      </c>
      <c r="F113" s="10"/>
      <c r="G113" s="44" t="str">
        <f t="shared" si="122"/>
        <v/>
      </c>
      <c r="H113" s="10"/>
      <c r="I113" s="25">
        <f t="shared" si="123"/>
        <v>0</v>
      </c>
      <c r="J113" s="27" t="str">
        <f t="shared" si="124"/>
        <v/>
      </c>
      <c r="K113" s="10" t="str">
        <f>IF(G113="N/A","N/A","")</f>
        <v/>
      </c>
      <c r="L113" s="10"/>
      <c r="M113" s="41" t="str">
        <f t="shared" si="94"/>
        <v>K4.01</v>
      </c>
      <c r="N113" s="10" t="str">
        <f t="shared" si="125"/>
        <v/>
      </c>
      <c r="O113" s="25">
        <f t="shared" si="126"/>
        <v>0</v>
      </c>
      <c r="P113" s="10"/>
      <c r="Q113" s="25" t="str">
        <f t="shared" si="127"/>
        <v/>
      </c>
      <c r="R113" s="28" t="str">
        <f t="shared" si="128"/>
        <v/>
      </c>
      <c r="S113" s="25" t="str">
        <f t="shared" si="129"/>
        <v/>
      </c>
      <c r="T113" s="46" t="str">
        <f t="shared" si="130"/>
        <v/>
      </c>
    </row>
    <row r="114" spans="1:20" x14ac:dyDescent="0.25">
      <c r="A114" s="39" t="s">
        <v>221</v>
      </c>
      <c r="B114" s="23" t="s">
        <v>220</v>
      </c>
      <c r="C114" s="9"/>
      <c r="D114" s="44" t="str">
        <f t="shared" si="121"/>
        <v/>
      </c>
      <c r="E114" s="41" t="str">
        <f t="shared" si="89"/>
        <v>K5.01</v>
      </c>
      <c r="F114" s="10"/>
      <c r="G114" s="44" t="str">
        <f t="shared" si="122"/>
        <v/>
      </c>
      <c r="H114" s="10"/>
      <c r="I114" s="25">
        <f t="shared" si="123"/>
        <v>0</v>
      </c>
      <c r="J114" s="27" t="str">
        <f t="shared" si="124"/>
        <v/>
      </c>
      <c r="K114" s="10" t="str">
        <f>IF(G114="N/A","N/A","")</f>
        <v/>
      </c>
      <c r="L114" s="10"/>
      <c r="M114" s="41" t="str">
        <f t="shared" si="94"/>
        <v>K5.01</v>
      </c>
      <c r="N114" s="10" t="str">
        <f t="shared" si="125"/>
        <v/>
      </c>
      <c r="O114" s="25">
        <f t="shared" si="126"/>
        <v>0</v>
      </c>
      <c r="P114" s="10"/>
      <c r="Q114" s="25" t="str">
        <f t="shared" si="127"/>
        <v/>
      </c>
      <c r="R114" s="28" t="str">
        <f t="shared" si="128"/>
        <v/>
      </c>
      <c r="S114" s="25" t="str">
        <f t="shared" si="129"/>
        <v/>
      </c>
      <c r="T114" s="46" t="str">
        <f t="shared" si="130"/>
        <v/>
      </c>
    </row>
    <row r="115" spans="1:20" ht="26.4" x14ac:dyDescent="0.25">
      <c r="A115" s="39" t="s">
        <v>224</v>
      </c>
      <c r="B115" s="23" t="s">
        <v>227</v>
      </c>
      <c r="C115" s="9"/>
      <c r="D115" s="44" t="str">
        <f t="shared" si="121"/>
        <v/>
      </c>
      <c r="E115" s="41" t="str">
        <f t="shared" si="89"/>
        <v>K6.01</v>
      </c>
      <c r="F115" s="10"/>
      <c r="G115" s="44" t="str">
        <f t="shared" si="122"/>
        <v/>
      </c>
      <c r="H115" s="10"/>
      <c r="I115" s="25">
        <f t="shared" si="123"/>
        <v>0</v>
      </c>
      <c r="J115" s="27" t="str">
        <f t="shared" si="124"/>
        <v/>
      </c>
      <c r="K115" s="10" t="str">
        <f>IF(G115="N/A","N/A","")</f>
        <v/>
      </c>
      <c r="L115" s="10"/>
      <c r="M115" s="41" t="str">
        <f t="shared" si="94"/>
        <v>K6.01</v>
      </c>
      <c r="N115" s="10" t="str">
        <f t="shared" si="125"/>
        <v/>
      </c>
      <c r="O115" s="25">
        <f t="shared" si="126"/>
        <v>0</v>
      </c>
      <c r="P115" s="10"/>
      <c r="Q115" s="25" t="str">
        <f t="shared" si="127"/>
        <v/>
      </c>
      <c r="R115" s="28" t="str">
        <f t="shared" si="128"/>
        <v/>
      </c>
      <c r="S115" s="25" t="str">
        <f t="shared" si="129"/>
        <v/>
      </c>
      <c r="T115" s="46" t="str">
        <f t="shared" si="130"/>
        <v/>
      </c>
    </row>
    <row r="116" spans="1:20" ht="13.8" thickBot="1" x14ac:dyDescent="0.3">
      <c r="A116" s="40" t="s">
        <v>222</v>
      </c>
      <c r="B116" s="11" t="s">
        <v>225</v>
      </c>
      <c r="C116" s="24"/>
      <c r="D116" s="45" t="str">
        <f t="shared" si="121"/>
        <v/>
      </c>
      <c r="E116" s="43" t="str">
        <f t="shared" si="89"/>
        <v>K7.01</v>
      </c>
      <c r="F116" s="12"/>
      <c r="G116" s="45" t="str">
        <f t="shared" si="122"/>
        <v/>
      </c>
      <c r="H116" s="12"/>
      <c r="I116" s="26">
        <f t="shared" si="123"/>
        <v>0</v>
      </c>
      <c r="J116" s="30" t="str">
        <f t="shared" si="124"/>
        <v/>
      </c>
      <c r="K116" s="12" t="str">
        <f>IF(G116="N/A","N/A","")</f>
        <v/>
      </c>
      <c r="L116" s="12"/>
      <c r="M116" s="43" t="str">
        <f t="shared" si="94"/>
        <v>K7.01</v>
      </c>
      <c r="N116" s="12" t="str">
        <f t="shared" si="125"/>
        <v/>
      </c>
      <c r="O116" s="26">
        <f t="shared" si="126"/>
        <v>0</v>
      </c>
      <c r="P116" s="12"/>
      <c r="Q116" s="26" t="str">
        <f t="shared" si="127"/>
        <v/>
      </c>
      <c r="R116" s="29" t="str">
        <f t="shared" si="128"/>
        <v/>
      </c>
      <c r="S116" s="26" t="str">
        <f t="shared" si="129"/>
        <v/>
      </c>
      <c r="T116" s="47" t="str">
        <f t="shared" si="130"/>
        <v/>
      </c>
    </row>
    <row r="117" spans="1:20" s="48" customFormat="1" x14ac:dyDescent="0.25">
      <c r="A117" s="77"/>
      <c r="B117" s="32" t="s">
        <v>246</v>
      </c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5"/>
    </row>
    <row r="118" spans="1:20" s="48" customFormat="1" ht="26.4" x14ac:dyDescent="0.25">
      <c r="A118" s="39" t="s">
        <v>247</v>
      </c>
      <c r="B118" s="23" t="s">
        <v>248</v>
      </c>
      <c r="C118" s="13"/>
      <c r="D118" s="44" t="str">
        <f t="shared" ref="D118:D126" si="131">IF(C118="N/A", "???", "")</f>
        <v/>
      </c>
      <c r="E118" s="78" t="str">
        <f t="shared" ref="E118:E126" si="132">$A118</f>
        <v>L1.01</v>
      </c>
      <c r="F118" s="44"/>
      <c r="G118" s="44" t="str">
        <f t="shared" ref="G118:G126" si="133">IF(C118="N/A", "N/A", "")</f>
        <v/>
      </c>
      <c r="H118" s="44"/>
      <c r="I118" s="27">
        <f t="shared" ref="I118:I126" si="134">IF(C118="N/A","N/A", H118*F118)</f>
        <v>0</v>
      </c>
      <c r="J118" s="27" t="str">
        <f t="shared" ref="J118:J126" si="135">IF(C118="N/A","N/A",IF(G118="","",IF(F118*H118&lt;5,"AC","IN")))</f>
        <v/>
      </c>
      <c r="K118" s="44" t="str">
        <f>IF(G118="N/A","N/A","")</f>
        <v/>
      </c>
      <c r="L118" s="10"/>
      <c r="M118" s="78" t="str">
        <f t="shared" ref="M118:M126" si="136">$A118</f>
        <v>L1.01</v>
      </c>
      <c r="N118" s="44" t="str">
        <f t="shared" ref="N118:N126" si="137">IF(C118="N/A","N/A","")</f>
        <v/>
      </c>
      <c r="O118" s="27">
        <f t="shared" ref="O118:O126" si="138">$F118</f>
        <v>0</v>
      </c>
      <c r="P118" s="44"/>
      <c r="Q118" s="27" t="str">
        <f t="shared" ref="Q118:Q126" si="139">IF(P118&gt;0, P118*O118, "")</f>
        <v/>
      </c>
      <c r="R118" s="28" t="str">
        <f t="shared" ref="R118:R126" si="140">IF(C118="N/A","N/A",IF(J118="", "", IF(J118="AC","AC",IF(O118*P118&gt;9,"IN",IF(O118*P118&gt;4,"AL", IF(P118="", "", "AC"))))))</f>
        <v/>
      </c>
      <c r="S118" s="27" t="str">
        <f t="shared" ref="S118:S126" si="141">IF(R118="","",(IF(R118="N/A","N/A",IF(R118="","OPEN",IF(R118="AL","JUSTIFY",IF(P118&gt;0,IF(R118="AC","CLOSED",IF(R118="IN","OPEN","ERROR"))))))))</f>
        <v/>
      </c>
      <c r="T118" s="79" t="str">
        <f t="shared" ref="T118:T126" si="142">IF(S118="","",IF(S118="N/A","N/A",IF(S118="Justify","Required",IF(S118="OPEN", "STOP! FIX THE DESIGN","NO ACTION REQUIRED"))))</f>
        <v/>
      </c>
    </row>
    <row r="119" spans="1:20" s="48" customFormat="1" ht="26.4" x14ac:dyDescent="0.25">
      <c r="A119" s="39" t="s">
        <v>249</v>
      </c>
      <c r="B119" s="23" t="s">
        <v>250</v>
      </c>
      <c r="C119" s="13"/>
      <c r="D119" s="44" t="str">
        <f t="shared" si="131"/>
        <v/>
      </c>
      <c r="E119" s="78" t="str">
        <f t="shared" si="132"/>
        <v>L2.01</v>
      </c>
      <c r="F119" s="44"/>
      <c r="G119" s="44" t="str">
        <f t="shared" si="133"/>
        <v/>
      </c>
      <c r="H119" s="44"/>
      <c r="I119" s="27">
        <f t="shared" si="134"/>
        <v>0</v>
      </c>
      <c r="J119" s="27" t="str">
        <f t="shared" si="135"/>
        <v/>
      </c>
      <c r="K119" s="44" t="str">
        <f>IF(G119="N/A","N/A","")</f>
        <v/>
      </c>
      <c r="L119" s="10"/>
      <c r="M119" s="78" t="str">
        <f t="shared" si="136"/>
        <v>L2.01</v>
      </c>
      <c r="N119" s="44" t="str">
        <f t="shared" si="137"/>
        <v/>
      </c>
      <c r="O119" s="27">
        <f t="shared" si="138"/>
        <v>0</v>
      </c>
      <c r="P119" s="44"/>
      <c r="Q119" s="27" t="str">
        <f t="shared" si="139"/>
        <v/>
      </c>
      <c r="R119" s="28" t="str">
        <f t="shared" si="140"/>
        <v/>
      </c>
      <c r="S119" s="27" t="str">
        <f t="shared" si="141"/>
        <v/>
      </c>
      <c r="T119" s="79" t="str">
        <f t="shared" si="142"/>
        <v/>
      </c>
    </row>
    <row r="120" spans="1:20" s="48" customFormat="1" ht="26.4" x14ac:dyDescent="0.25">
      <c r="A120" s="39" t="s">
        <v>251</v>
      </c>
      <c r="B120" s="23" t="s">
        <v>252</v>
      </c>
      <c r="C120" s="13"/>
      <c r="D120" s="44" t="str">
        <f t="shared" si="131"/>
        <v/>
      </c>
      <c r="E120" s="78" t="str">
        <f t="shared" si="132"/>
        <v>L3.01</v>
      </c>
      <c r="F120" s="44"/>
      <c r="G120" s="44" t="str">
        <f t="shared" si="133"/>
        <v/>
      </c>
      <c r="H120" s="44"/>
      <c r="I120" s="27">
        <f t="shared" si="134"/>
        <v>0</v>
      </c>
      <c r="J120" s="27" t="str">
        <f t="shared" si="135"/>
        <v/>
      </c>
      <c r="K120" s="44"/>
      <c r="L120" s="10"/>
      <c r="M120" s="78" t="str">
        <f t="shared" si="136"/>
        <v>L3.01</v>
      </c>
      <c r="N120" s="44" t="str">
        <f t="shared" si="137"/>
        <v/>
      </c>
      <c r="O120" s="27">
        <f t="shared" si="138"/>
        <v>0</v>
      </c>
      <c r="P120" s="44"/>
      <c r="Q120" s="27" t="str">
        <f t="shared" si="139"/>
        <v/>
      </c>
      <c r="R120" s="28" t="str">
        <f t="shared" si="140"/>
        <v/>
      </c>
      <c r="S120" s="27" t="str">
        <f t="shared" si="141"/>
        <v/>
      </c>
      <c r="T120" s="79" t="str">
        <f t="shared" si="142"/>
        <v/>
      </c>
    </row>
    <row r="121" spans="1:20" s="48" customFormat="1" x14ac:dyDescent="0.25">
      <c r="A121" s="39" t="s">
        <v>253</v>
      </c>
      <c r="B121" s="23" t="s">
        <v>254</v>
      </c>
      <c r="C121" s="13"/>
      <c r="D121" s="44" t="str">
        <f t="shared" si="131"/>
        <v/>
      </c>
      <c r="E121" s="78" t="str">
        <f t="shared" si="132"/>
        <v>L4.01</v>
      </c>
      <c r="F121" s="44"/>
      <c r="G121" s="44" t="str">
        <f t="shared" si="133"/>
        <v/>
      </c>
      <c r="H121" s="44"/>
      <c r="I121" s="27">
        <f t="shared" si="134"/>
        <v>0</v>
      </c>
      <c r="J121" s="27" t="str">
        <f t="shared" si="135"/>
        <v/>
      </c>
      <c r="K121" s="44" t="str">
        <f t="shared" ref="K121:K126" si="143">IF(G121="N/A","N/A","")</f>
        <v/>
      </c>
      <c r="L121" s="10"/>
      <c r="M121" s="78" t="str">
        <f t="shared" si="136"/>
        <v>L4.01</v>
      </c>
      <c r="N121" s="44" t="str">
        <f t="shared" si="137"/>
        <v/>
      </c>
      <c r="O121" s="27">
        <f t="shared" si="138"/>
        <v>0</v>
      </c>
      <c r="P121" s="44"/>
      <c r="Q121" s="27" t="str">
        <f t="shared" si="139"/>
        <v/>
      </c>
      <c r="R121" s="28" t="str">
        <f t="shared" si="140"/>
        <v/>
      </c>
      <c r="S121" s="27" t="str">
        <f t="shared" si="141"/>
        <v/>
      </c>
      <c r="T121" s="79" t="str">
        <f t="shared" si="142"/>
        <v/>
      </c>
    </row>
    <row r="122" spans="1:20" s="48" customFormat="1" ht="26.4" x14ac:dyDescent="0.25">
      <c r="A122" s="39" t="s">
        <v>255</v>
      </c>
      <c r="B122" s="23" t="s">
        <v>256</v>
      </c>
      <c r="C122" s="13"/>
      <c r="D122" s="44" t="str">
        <f t="shared" si="131"/>
        <v/>
      </c>
      <c r="E122" s="78" t="str">
        <f t="shared" si="132"/>
        <v>L5.01</v>
      </c>
      <c r="F122" s="44"/>
      <c r="G122" s="44" t="str">
        <f t="shared" si="133"/>
        <v/>
      </c>
      <c r="H122" s="44"/>
      <c r="I122" s="27">
        <f t="shared" si="134"/>
        <v>0</v>
      </c>
      <c r="J122" s="27" t="str">
        <f t="shared" si="135"/>
        <v/>
      </c>
      <c r="K122" s="44" t="str">
        <f t="shared" si="143"/>
        <v/>
      </c>
      <c r="L122" s="10"/>
      <c r="M122" s="78" t="str">
        <f t="shared" si="136"/>
        <v>L5.01</v>
      </c>
      <c r="N122" s="44" t="str">
        <f t="shared" si="137"/>
        <v/>
      </c>
      <c r="O122" s="27">
        <f t="shared" si="138"/>
        <v>0</v>
      </c>
      <c r="P122" s="44"/>
      <c r="Q122" s="27" t="str">
        <f t="shared" si="139"/>
        <v/>
      </c>
      <c r="R122" s="28" t="str">
        <f t="shared" si="140"/>
        <v/>
      </c>
      <c r="S122" s="27" t="str">
        <f t="shared" si="141"/>
        <v/>
      </c>
      <c r="T122" s="79" t="str">
        <f t="shared" si="142"/>
        <v/>
      </c>
    </row>
    <row r="123" spans="1:20" s="48" customFormat="1" x14ac:dyDescent="0.25">
      <c r="A123" s="39" t="s">
        <v>257</v>
      </c>
      <c r="B123" s="23" t="s">
        <v>258</v>
      </c>
      <c r="C123" s="13"/>
      <c r="D123" s="44" t="str">
        <f t="shared" si="131"/>
        <v/>
      </c>
      <c r="E123" s="78" t="str">
        <f t="shared" si="132"/>
        <v>L6.01</v>
      </c>
      <c r="F123" s="44"/>
      <c r="G123" s="44" t="str">
        <f t="shared" si="133"/>
        <v/>
      </c>
      <c r="H123" s="44"/>
      <c r="I123" s="27">
        <f t="shared" si="134"/>
        <v>0</v>
      </c>
      <c r="J123" s="27" t="str">
        <f t="shared" si="135"/>
        <v/>
      </c>
      <c r="K123" s="44" t="str">
        <f t="shared" si="143"/>
        <v/>
      </c>
      <c r="L123" s="10"/>
      <c r="M123" s="78" t="str">
        <f t="shared" si="136"/>
        <v>L6.01</v>
      </c>
      <c r="N123" s="44" t="str">
        <f t="shared" si="137"/>
        <v/>
      </c>
      <c r="O123" s="27">
        <f t="shared" si="138"/>
        <v>0</v>
      </c>
      <c r="P123" s="44"/>
      <c r="Q123" s="27" t="str">
        <f t="shared" si="139"/>
        <v/>
      </c>
      <c r="R123" s="28" t="str">
        <f t="shared" si="140"/>
        <v/>
      </c>
      <c r="S123" s="27" t="str">
        <f t="shared" si="141"/>
        <v/>
      </c>
      <c r="T123" s="79" t="str">
        <f t="shared" si="142"/>
        <v/>
      </c>
    </row>
    <row r="124" spans="1:20" s="48" customFormat="1" ht="26.4" x14ac:dyDescent="0.25">
      <c r="A124" s="39" t="s">
        <v>259</v>
      </c>
      <c r="B124" s="23" t="s">
        <v>260</v>
      </c>
      <c r="C124" s="13"/>
      <c r="D124" s="44" t="str">
        <f t="shared" si="131"/>
        <v/>
      </c>
      <c r="E124" s="78" t="str">
        <f t="shared" si="132"/>
        <v>L7.01</v>
      </c>
      <c r="F124" s="44"/>
      <c r="G124" s="44" t="str">
        <f t="shared" si="133"/>
        <v/>
      </c>
      <c r="H124" s="44"/>
      <c r="I124" s="27">
        <f t="shared" si="134"/>
        <v>0</v>
      </c>
      <c r="J124" s="27" t="str">
        <f t="shared" si="135"/>
        <v/>
      </c>
      <c r="K124" s="44" t="str">
        <f t="shared" si="143"/>
        <v/>
      </c>
      <c r="L124" s="10"/>
      <c r="M124" s="78" t="str">
        <f t="shared" si="136"/>
        <v>L7.01</v>
      </c>
      <c r="N124" s="44" t="str">
        <f t="shared" si="137"/>
        <v/>
      </c>
      <c r="O124" s="27">
        <f t="shared" si="138"/>
        <v>0</v>
      </c>
      <c r="P124" s="44"/>
      <c r="Q124" s="27" t="str">
        <f t="shared" si="139"/>
        <v/>
      </c>
      <c r="R124" s="28" t="str">
        <f t="shared" si="140"/>
        <v/>
      </c>
      <c r="S124" s="27" t="str">
        <f t="shared" si="141"/>
        <v/>
      </c>
      <c r="T124" s="79" t="str">
        <f t="shared" si="142"/>
        <v/>
      </c>
    </row>
    <row r="125" spans="1:20" s="48" customFormat="1" x14ac:dyDescent="0.25">
      <c r="A125" s="39" t="s">
        <v>261</v>
      </c>
      <c r="B125" s="23" t="s">
        <v>262</v>
      </c>
      <c r="C125" s="13"/>
      <c r="D125" s="44" t="str">
        <f t="shared" si="131"/>
        <v/>
      </c>
      <c r="E125" s="78" t="str">
        <f t="shared" si="132"/>
        <v>L8.01</v>
      </c>
      <c r="F125" s="44"/>
      <c r="G125" s="44" t="str">
        <f t="shared" si="133"/>
        <v/>
      </c>
      <c r="H125" s="44"/>
      <c r="I125" s="27">
        <f t="shared" si="134"/>
        <v>0</v>
      </c>
      <c r="J125" s="27" t="str">
        <f t="shared" si="135"/>
        <v/>
      </c>
      <c r="K125" s="44" t="str">
        <f t="shared" si="143"/>
        <v/>
      </c>
      <c r="L125" s="10"/>
      <c r="M125" s="78" t="str">
        <f t="shared" si="136"/>
        <v>L8.01</v>
      </c>
      <c r="N125" s="44" t="str">
        <f t="shared" si="137"/>
        <v/>
      </c>
      <c r="O125" s="27">
        <f t="shared" si="138"/>
        <v>0</v>
      </c>
      <c r="P125" s="44"/>
      <c r="Q125" s="27" t="str">
        <f t="shared" si="139"/>
        <v/>
      </c>
      <c r="R125" s="28" t="str">
        <f t="shared" si="140"/>
        <v/>
      </c>
      <c r="S125" s="27" t="str">
        <f t="shared" si="141"/>
        <v/>
      </c>
      <c r="T125" s="79" t="str">
        <f t="shared" si="142"/>
        <v/>
      </c>
    </row>
    <row r="126" spans="1:20" s="48" customFormat="1" ht="13.8" thickBot="1" x14ac:dyDescent="0.3">
      <c r="A126" s="40" t="s">
        <v>263</v>
      </c>
      <c r="B126" s="11" t="s">
        <v>264</v>
      </c>
      <c r="C126" s="80"/>
      <c r="D126" s="45" t="str">
        <f t="shared" si="131"/>
        <v/>
      </c>
      <c r="E126" s="81" t="str">
        <f t="shared" si="132"/>
        <v>L9.01</v>
      </c>
      <c r="F126" s="45"/>
      <c r="G126" s="45" t="str">
        <f t="shared" si="133"/>
        <v/>
      </c>
      <c r="H126" s="45"/>
      <c r="I126" s="30">
        <f t="shared" si="134"/>
        <v>0</v>
      </c>
      <c r="J126" s="30" t="str">
        <f t="shared" si="135"/>
        <v/>
      </c>
      <c r="K126" s="45" t="str">
        <f t="shared" si="143"/>
        <v/>
      </c>
      <c r="L126" s="12"/>
      <c r="M126" s="81" t="str">
        <f t="shared" si="136"/>
        <v>L9.01</v>
      </c>
      <c r="N126" s="45" t="str">
        <f t="shared" si="137"/>
        <v/>
      </c>
      <c r="O126" s="30">
        <f t="shared" si="138"/>
        <v>0</v>
      </c>
      <c r="P126" s="45"/>
      <c r="Q126" s="30" t="str">
        <f t="shared" si="139"/>
        <v/>
      </c>
      <c r="R126" s="29" t="str">
        <f t="shared" si="140"/>
        <v/>
      </c>
      <c r="S126" s="30" t="str">
        <f t="shared" si="141"/>
        <v/>
      </c>
      <c r="T126" s="82" t="str">
        <f t="shared" si="142"/>
        <v/>
      </c>
    </row>
  </sheetData>
  <sheetProtection insertRows="0" insertHyperlinks="0"/>
  <customSheetViews>
    <customSheetView guid="{736A8549-30D3-459A-81FC-37D87DF123B7}" showRuler="0">
      <selection sqref="A1:A2"/>
      <rowBreaks count="1" manualBreakCount="1">
        <brk id="51" max="16383" man="1"/>
      </rowBreaks>
      <pageMargins left="0.75" right="0.75" top="1" bottom="1" header="0.5" footer="0.5"/>
      <pageSetup scale="60" orientation="landscape" horizontalDpi="4294967295" verticalDpi="0"/>
      <headerFooter alignWithMargins="0"/>
    </customSheetView>
  </customSheetViews>
  <mergeCells count="25">
    <mergeCell ref="C117:T117"/>
    <mergeCell ref="C72:T72"/>
    <mergeCell ref="C86:T86"/>
    <mergeCell ref="C94:T94"/>
    <mergeCell ref="C101:T101"/>
    <mergeCell ref="C109:T109"/>
    <mergeCell ref="C4:T4"/>
    <mergeCell ref="C20:T20"/>
    <mergeCell ref="C35:T35"/>
    <mergeCell ref="C46:T46"/>
    <mergeCell ref="C55:T55"/>
    <mergeCell ref="M1:Q1"/>
    <mergeCell ref="A1:D1"/>
    <mergeCell ref="S2:S3"/>
    <mergeCell ref="T2:T3"/>
    <mergeCell ref="F2:J2"/>
    <mergeCell ref="N2:N3"/>
    <mergeCell ref="O2:R2"/>
    <mergeCell ref="M2:M3"/>
    <mergeCell ref="K2:L2"/>
    <mergeCell ref="A2:A3"/>
    <mergeCell ref="E2:E3"/>
    <mergeCell ref="K1:L1"/>
    <mergeCell ref="B2:D2"/>
    <mergeCell ref="E1:I1"/>
  </mergeCells>
  <phoneticPr fontId="2" type="noConversion"/>
  <conditionalFormatting sqref="R5:R16 R21:R34 R36:R45 R47:R50 R56:R71 R73:R85 R87:R93 R52:R54 R18:R19">
    <cfRule type="cellIs" dxfId="194" priority="350" stopIfTrue="1" operator="equal">
      <formula>"AC"</formula>
    </cfRule>
    <cfRule type="cellIs" dxfId="193" priority="351" stopIfTrue="1" operator="equal">
      <formula>"AL"</formula>
    </cfRule>
    <cfRule type="cellIs" dxfId="192" priority="352" stopIfTrue="1" operator="equal">
      <formula>"IN"</formula>
    </cfRule>
  </conditionalFormatting>
  <conditionalFormatting sqref="F87:F93 F73:F85 F21:F34 F36:F45 F47:F50 F56:F71 F5:F16 F95:F98 F100 O21:O34 O36:O45 O47:O50 O56:O71 O73:O85 O87:O93 O52:O54 F52:F54 O5:O16 O18:O19 F18:F19">
    <cfRule type="cellIs" dxfId="191" priority="353" stopIfTrue="1" operator="greaterThan">
      <formula>4</formula>
    </cfRule>
  </conditionalFormatting>
  <conditionalFormatting sqref="T5">
    <cfRule type="cellIs" dxfId="190" priority="102" operator="equal">
      <formula>"STOP! FIX THE DESIGN"</formula>
    </cfRule>
    <cfRule type="cellIs" dxfId="189" priority="103" operator="equal">
      <formula>"NO ACTION REQUIRED"</formula>
    </cfRule>
    <cfRule type="cellIs" dxfId="188" priority="354" stopIfTrue="1" operator="equal">
      <formula>"Required"</formula>
    </cfRule>
  </conditionalFormatting>
  <conditionalFormatting sqref="Q5:Q16 Q21:Q34 Q36:Q45 Q47:Q50 Q56:Q71 Q73:Q85 Q87:Q93 Q95:Q100 Q102:Q108 Q52:Q54 Q18:Q19">
    <cfRule type="cellIs" dxfId="187" priority="269" stopIfTrue="1" operator="between">
      <formula>1</formula>
      <formula>4</formula>
    </cfRule>
    <cfRule type="cellIs" dxfId="186" priority="270" stopIfTrue="1" operator="between">
      <formula>5</formula>
      <formula>9</formula>
    </cfRule>
    <cfRule type="cellIs" dxfId="185" priority="355" stopIfTrue="1" operator="between">
      <formula>10</formula>
      <formula>25</formula>
    </cfRule>
  </conditionalFormatting>
  <conditionalFormatting sqref="S5">
    <cfRule type="cellIs" dxfId="184" priority="356" stopIfTrue="1" operator="equal">
      <formula>"CLOSED"</formula>
    </cfRule>
    <cfRule type="cellIs" dxfId="183" priority="357" stopIfTrue="1" operator="equal">
      <formula>"OPEN"</formula>
    </cfRule>
    <cfRule type="cellIs" dxfId="182" priority="358" stopIfTrue="1" operator="equal">
      <formula>"JUSTIFY"</formula>
    </cfRule>
  </conditionalFormatting>
  <conditionalFormatting sqref="H87:H93 P87:P93 H73:H85 P73:P85 H21:H34 H36:H45 H47:H50 P56:P71 P21:P34 P36:P45 P47:P50 H56:H71 P5:P16 H5:H16 H95:H98 P95:P98 P100 H100 P52:P54 H52:H54 H18:H19 P18:P19">
    <cfRule type="cellIs" dxfId="181" priority="359" stopIfTrue="1" operator="greaterThan">
      <formula>5</formula>
    </cfRule>
  </conditionalFormatting>
  <conditionalFormatting sqref="J5:J16 J21:J34 J36:J45 J47:J50 J56:J71 J73:J85 J87:J93 J52:J54 J18:J19">
    <cfRule type="cellIs" dxfId="180" priority="360" stopIfTrue="1" operator="equal">
      <formula>"AC"</formula>
    </cfRule>
    <cfRule type="cellIs" dxfId="179" priority="361" stopIfTrue="1" operator="equal">
      <formula>"IN"</formula>
    </cfRule>
  </conditionalFormatting>
  <conditionalFormatting sqref="F99">
    <cfRule type="cellIs" dxfId="178" priority="320" stopIfTrue="1" operator="greaterThan">
      <formula>4</formula>
    </cfRule>
  </conditionalFormatting>
  <conditionalFormatting sqref="H99 P99">
    <cfRule type="cellIs" dxfId="177" priority="326" stopIfTrue="1" operator="greaterThan">
      <formula>5</formula>
    </cfRule>
  </conditionalFormatting>
  <conditionalFormatting sqref="F102:F105 F108">
    <cfRule type="cellIs" dxfId="176" priority="307" stopIfTrue="1" operator="greaterThan">
      <formula>4</formula>
    </cfRule>
  </conditionalFormatting>
  <conditionalFormatting sqref="H102:H105 P102:P105 P108 H108">
    <cfRule type="cellIs" dxfId="175" priority="313" stopIfTrue="1" operator="greaterThan">
      <formula>5</formula>
    </cfRule>
  </conditionalFormatting>
  <conditionalFormatting sqref="F106">
    <cfRule type="cellIs" dxfId="174" priority="287" stopIfTrue="1" operator="greaterThan">
      <formula>4</formula>
    </cfRule>
  </conditionalFormatting>
  <conditionalFormatting sqref="H106 P106">
    <cfRule type="cellIs" dxfId="173" priority="293" stopIfTrue="1" operator="greaterThan">
      <formula>5</formula>
    </cfRule>
  </conditionalFormatting>
  <conditionalFormatting sqref="F107">
    <cfRule type="cellIs" dxfId="172" priority="274" stopIfTrue="1" operator="greaterThan">
      <formula>4</formula>
    </cfRule>
  </conditionalFormatting>
  <conditionalFormatting sqref="H107 P107">
    <cfRule type="cellIs" dxfId="171" priority="280" stopIfTrue="1" operator="greaterThan">
      <formula>5</formula>
    </cfRule>
  </conditionalFormatting>
  <conditionalFormatting sqref="L1 L3 L56:L71 L5:L16 L21:L34 L36:L45 L73:L85 L87:L93 L95:L100 L102:L108 L18:L19 L127:L1048576">
    <cfRule type="cellIs" dxfId="170" priority="259" stopIfTrue="1" operator="equal">
      <formula>$AD$40</formula>
    </cfRule>
    <cfRule type="cellIs" dxfId="169" priority="260" stopIfTrue="1" operator="equal">
      <formula>$AD$39</formula>
    </cfRule>
    <cfRule type="cellIs" dxfId="168" priority="261" stopIfTrue="1" operator="equal">
      <formula>$AD$38</formula>
    </cfRule>
  </conditionalFormatting>
  <conditionalFormatting sqref="F110:F113 F116">
    <cfRule type="cellIs" dxfId="167" priority="252" stopIfTrue="1" operator="greaterThan">
      <formula>4</formula>
    </cfRule>
  </conditionalFormatting>
  <conditionalFormatting sqref="H110:H113 P110:P113 P116 H116">
    <cfRule type="cellIs" dxfId="166" priority="257" stopIfTrue="1" operator="greaterThan">
      <formula>5</formula>
    </cfRule>
  </conditionalFormatting>
  <conditionalFormatting sqref="F114">
    <cfRule type="cellIs" dxfId="165" priority="237" stopIfTrue="1" operator="greaterThan">
      <formula>4</formula>
    </cfRule>
  </conditionalFormatting>
  <conditionalFormatting sqref="H114 P114">
    <cfRule type="cellIs" dxfId="164" priority="242" stopIfTrue="1" operator="greaterThan">
      <formula>5</formula>
    </cfRule>
  </conditionalFormatting>
  <conditionalFormatting sqref="F115">
    <cfRule type="cellIs" dxfId="163" priority="228" stopIfTrue="1" operator="greaterThan">
      <formula>4</formula>
    </cfRule>
  </conditionalFormatting>
  <conditionalFormatting sqref="H115 P115">
    <cfRule type="cellIs" dxfId="162" priority="233" stopIfTrue="1" operator="greaterThan">
      <formula>5</formula>
    </cfRule>
  </conditionalFormatting>
  <conditionalFormatting sqref="Q110:Q116">
    <cfRule type="cellIs" dxfId="161" priority="192" stopIfTrue="1" operator="between">
      <formula>1</formula>
      <formula>4</formula>
    </cfRule>
    <cfRule type="cellIs" dxfId="160" priority="193" stopIfTrue="1" operator="between">
      <formula>5</formula>
      <formula>9</formula>
    </cfRule>
    <cfRule type="cellIs" dxfId="159" priority="194" stopIfTrue="1" operator="between">
      <formula>10</formula>
      <formula>25</formula>
    </cfRule>
  </conditionalFormatting>
  <conditionalFormatting sqref="O95:O100">
    <cfRule type="cellIs" dxfId="158" priority="188" stopIfTrue="1" operator="greaterThan">
      <formula>4</formula>
    </cfRule>
  </conditionalFormatting>
  <conditionalFormatting sqref="O102:O108">
    <cfRule type="cellIs" dxfId="157" priority="187" stopIfTrue="1" operator="greaterThan">
      <formula>4</formula>
    </cfRule>
  </conditionalFormatting>
  <conditionalFormatting sqref="O110:O116">
    <cfRule type="cellIs" dxfId="156" priority="186" stopIfTrue="1" operator="greaterThan">
      <formula>4</formula>
    </cfRule>
  </conditionalFormatting>
  <conditionalFormatting sqref="J95:J100">
    <cfRule type="cellIs" dxfId="155" priority="184" stopIfTrue="1" operator="equal">
      <formula>"AC"</formula>
    </cfRule>
    <cfRule type="cellIs" dxfId="154" priority="185" stopIfTrue="1" operator="equal">
      <formula>"IN"</formula>
    </cfRule>
  </conditionalFormatting>
  <conditionalFormatting sqref="J102:J108">
    <cfRule type="cellIs" dxfId="153" priority="182" stopIfTrue="1" operator="equal">
      <formula>"AC"</formula>
    </cfRule>
    <cfRule type="cellIs" dxfId="152" priority="183" stopIfTrue="1" operator="equal">
      <formula>"IN"</formula>
    </cfRule>
  </conditionalFormatting>
  <conditionalFormatting sqref="J110:J116">
    <cfRule type="cellIs" dxfId="151" priority="180" stopIfTrue="1" operator="equal">
      <formula>"AC"</formula>
    </cfRule>
    <cfRule type="cellIs" dxfId="150" priority="181" stopIfTrue="1" operator="equal">
      <formula>"IN"</formula>
    </cfRule>
  </conditionalFormatting>
  <conditionalFormatting sqref="R95:R100">
    <cfRule type="cellIs" dxfId="149" priority="177" stopIfTrue="1" operator="equal">
      <formula>"AC"</formula>
    </cfRule>
    <cfRule type="cellIs" dxfId="148" priority="178" stopIfTrue="1" operator="equal">
      <formula>"AL"</formula>
    </cfRule>
    <cfRule type="cellIs" dxfId="147" priority="179" stopIfTrue="1" operator="equal">
      <formula>"IN"</formula>
    </cfRule>
  </conditionalFormatting>
  <conditionalFormatting sqref="R102:R108">
    <cfRule type="cellIs" dxfId="146" priority="174" stopIfTrue="1" operator="equal">
      <formula>"AC"</formula>
    </cfRule>
    <cfRule type="cellIs" dxfId="145" priority="175" stopIfTrue="1" operator="equal">
      <formula>"AL"</formula>
    </cfRule>
    <cfRule type="cellIs" dxfId="144" priority="176" stopIfTrue="1" operator="equal">
      <formula>"IN"</formula>
    </cfRule>
  </conditionalFormatting>
  <conditionalFormatting sqref="R110:R116">
    <cfRule type="cellIs" dxfId="143" priority="171" stopIfTrue="1" operator="equal">
      <formula>"AC"</formula>
    </cfRule>
    <cfRule type="cellIs" dxfId="142" priority="172" stopIfTrue="1" operator="equal">
      <formula>"AL"</formula>
    </cfRule>
    <cfRule type="cellIs" dxfId="141" priority="173" stopIfTrue="1" operator="equal">
      <formula>"IN"</formula>
    </cfRule>
  </conditionalFormatting>
  <conditionalFormatting sqref="R51">
    <cfRule type="cellIs" dxfId="140" priority="159" stopIfTrue="1" operator="equal">
      <formula>"AC"</formula>
    </cfRule>
    <cfRule type="cellIs" dxfId="139" priority="160" stopIfTrue="1" operator="equal">
      <formula>"AL"</formula>
    </cfRule>
    <cfRule type="cellIs" dxfId="138" priority="161" stopIfTrue="1" operator="equal">
      <formula>"IN"</formula>
    </cfRule>
  </conditionalFormatting>
  <conditionalFormatting sqref="F51 O51">
    <cfRule type="cellIs" dxfId="137" priority="162" stopIfTrue="1" operator="greaterThan">
      <formula>4</formula>
    </cfRule>
  </conditionalFormatting>
  <conditionalFormatting sqref="Q51">
    <cfRule type="cellIs" dxfId="136" priority="157" stopIfTrue="1" operator="between">
      <formula>1</formula>
      <formula>4</formula>
    </cfRule>
    <cfRule type="cellIs" dxfId="135" priority="158" stopIfTrue="1" operator="between">
      <formula>5</formula>
      <formula>9</formula>
    </cfRule>
    <cfRule type="cellIs" dxfId="134" priority="164" stopIfTrue="1" operator="between">
      <formula>10</formula>
      <formula>25</formula>
    </cfRule>
  </conditionalFormatting>
  <conditionalFormatting sqref="H51 P51">
    <cfRule type="cellIs" dxfId="133" priority="168" stopIfTrue="1" operator="greaterThan">
      <formula>5</formula>
    </cfRule>
  </conditionalFormatting>
  <conditionalFormatting sqref="J51">
    <cfRule type="cellIs" dxfId="132" priority="169" stopIfTrue="1" operator="equal">
      <formula>"AC"</formula>
    </cfRule>
    <cfRule type="cellIs" dxfId="131" priority="170" stopIfTrue="1" operator="equal">
      <formula>"IN"</formula>
    </cfRule>
  </conditionalFormatting>
  <conditionalFormatting sqref="L47:L54">
    <cfRule type="cellIs" dxfId="130" priority="151" stopIfTrue="1" operator="equal">
      <formula>$AD$40</formula>
    </cfRule>
    <cfRule type="cellIs" dxfId="129" priority="152" stopIfTrue="1" operator="equal">
      <formula>$AD$39</formula>
    </cfRule>
    <cfRule type="cellIs" dxfId="128" priority="153" stopIfTrue="1" operator="equal">
      <formula>$AD$38</formula>
    </cfRule>
  </conditionalFormatting>
  <conditionalFormatting sqref="L110:L116">
    <cfRule type="cellIs" dxfId="127" priority="148" stopIfTrue="1" operator="equal">
      <formula>$AD$40</formula>
    </cfRule>
    <cfRule type="cellIs" dxfId="126" priority="149" stopIfTrue="1" operator="equal">
      <formula>$AD$39</formula>
    </cfRule>
    <cfRule type="cellIs" dxfId="125" priority="150" stopIfTrue="1" operator="equal">
      <formula>$AD$38</formula>
    </cfRule>
  </conditionalFormatting>
  <conditionalFormatting sqref="S6">
    <cfRule type="cellIs" dxfId="124" priority="145" stopIfTrue="1" operator="equal">
      <formula>"CLOSED"</formula>
    </cfRule>
    <cfRule type="cellIs" dxfId="123" priority="146" stopIfTrue="1" operator="equal">
      <formula>"OPEN"</formula>
    </cfRule>
    <cfRule type="cellIs" dxfId="122" priority="147" stopIfTrue="1" operator="equal">
      <formula>"JUSTIFY"</formula>
    </cfRule>
  </conditionalFormatting>
  <conditionalFormatting sqref="S7:S16 S18:S19">
    <cfRule type="cellIs" dxfId="121" priority="141" stopIfTrue="1" operator="equal">
      <formula>"CLOSED"</formula>
    </cfRule>
    <cfRule type="cellIs" dxfId="120" priority="142" stopIfTrue="1" operator="equal">
      <formula>"OPEN"</formula>
    </cfRule>
    <cfRule type="cellIs" dxfId="119" priority="143" stopIfTrue="1" operator="equal">
      <formula>"JUSTIFY"</formula>
    </cfRule>
  </conditionalFormatting>
  <conditionalFormatting sqref="S21:S34">
    <cfRule type="cellIs" dxfId="118" priority="137" stopIfTrue="1" operator="equal">
      <formula>"CLOSED"</formula>
    </cfRule>
    <cfRule type="cellIs" dxfId="117" priority="138" stopIfTrue="1" operator="equal">
      <formula>"OPEN"</formula>
    </cfRule>
    <cfRule type="cellIs" dxfId="116" priority="139" stopIfTrue="1" operator="equal">
      <formula>"JUSTIFY"</formula>
    </cfRule>
  </conditionalFormatting>
  <conditionalFormatting sqref="S36:S45">
    <cfRule type="cellIs" dxfId="115" priority="133" stopIfTrue="1" operator="equal">
      <formula>"CLOSED"</formula>
    </cfRule>
    <cfRule type="cellIs" dxfId="114" priority="134" stopIfTrue="1" operator="equal">
      <formula>"OPEN"</formula>
    </cfRule>
    <cfRule type="cellIs" dxfId="113" priority="135" stopIfTrue="1" operator="equal">
      <formula>"JUSTIFY"</formula>
    </cfRule>
  </conditionalFormatting>
  <conditionalFormatting sqref="S47:S54">
    <cfRule type="cellIs" dxfId="112" priority="129" stopIfTrue="1" operator="equal">
      <formula>"CLOSED"</formula>
    </cfRule>
    <cfRule type="cellIs" dxfId="111" priority="130" stopIfTrue="1" operator="equal">
      <formula>"OPEN"</formula>
    </cfRule>
    <cfRule type="cellIs" dxfId="110" priority="131" stopIfTrue="1" operator="equal">
      <formula>"JUSTIFY"</formula>
    </cfRule>
  </conditionalFormatting>
  <conditionalFormatting sqref="S56:S71">
    <cfRule type="cellIs" dxfId="109" priority="125" stopIfTrue="1" operator="equal">
      <formula>"CLOSED"</formula>
    </cfRule>
    <cfRule type="cellIs" dxfId="108" priority="126" stopIfTrue="1" operator="equal">
      <formula>"OPEN"</formula>
    </cfRule>
    <cfRule type="cellIs" dxfId="107" priority="127" stopIfTrue="1" operator="equal">
      <formula>"JUSTIFY"</formula>
    </cfRule>
  </conditionalFormatting>
  <conditionalFormatting sqref="S73:S85">
    <cfRule type="cellIs" dxfId="106" priority="121" stopIfTrue="1" operator="equal">
      <formula>"CLOSED"</formula>
    </cfRule>
    <cfRule type="cellIs" dxfId="105" priority="122" stopIfTrue="1" operator="equal">
      <formula>"OPEN"</formula>
    </cfRule>
    <cfRule type="cellIs" dxfId="104" priority="123" stopIfTrue="1" operator="equal">
      <formula>"JUSTIFY"</formula>
    </cfRule>
  </conditionalFormatting>
  <conditionalFormatting sqref="S87:S93">
    <cfRule type="cellIs" dxfId="103" priority="117" stopIfTrue="1" operator="equal">
      <formula>"CLOSED"</formula>
    </cfRule>
    <cfRule type="cellIs" dxfId="102" priority="118" stopIfTrue="1" operator="equal">
      <formula>"OPEN"</formula>
    </cfRule>
    <cfRule type="cellIs" dxfId="101" priority="119" stopIfTrue="1" operator="equal">
      <formula>"JUSTIFY"</formula>
    </cfRule>
  </conditionalFormatting>
  <conditionalFormatting sqref="S95:S100">
    <cfRule type="cellIs" dxfId="100" priority="113" stopIfTrue="1" operator="equal">
      <formula>"CLOSED"</formula>
    </cfRule>
    <cfRule type="cellIs" dxfId="99" priority="114" stopIfTrue="1" operator="equal">
      <formula>"OPEN"</formula>
    </cfRule>
    <cfRule type="cellIs" dxfId="98" priority="115" stopIfTrue="1" operator="equal">
      <formula>"JUSTIFY"</formula>
    </cfRule>
  </conditionalFormatting>
  <conditionalFormatting sqref="S102:S108">
    <cfRule type="cellIs" dxfId="97" priority="109" stopIfTrue="1" operator="equal">
      <formula>"CLOSED"</formula>
    </cfRule>
    <cfRule type="cellIs" dxfId="96" priority="110" stopIfTrue="1" operator="equal">
      <formula>"OPEN"</formula>
    </cfRule>
    <cfRule type="cellIs" dxfId="95" priority="111" stopIfTrue="1" operator="equal">
      <formula>"JUSTIFY"</formula>
    </cfRule>
  </conditionalFormatting>
  <conditionalFormatting sqref="S110:S116">
    <cfRule type="cellIs" dxfId="94" priority="105" stopIfTrue="1" operator="equal">
      <formula>"CLOSED"</formula>
    </cfRule>
    <cfRule type="cellIs" dxfId="93" priority="106" stopIfTrue="1" operator="equal">
      <formula>"OPEN"</formula>
    </cfRule>
    <cfRule type="cellIs" dxfId="92" priority="107" stopIfTrue="1" operator="equal">
      <formula>"JUSTIFY"</formula>
    </cfRule>
  </conditionalFormatting>
  <conditionalFormatting sqref="T6:T16 T18:T19">
    <cfRule type="cellIs" dxfId="91" priority="96" operator="equal">
      <formula>"STOP! FIX THE DESIGN"</formula>
    </cfRule>
    <cfRule type="cellIs" dxfId="90" priority="97" operator="equal">
      <formula>"NO ACTION REQUIRED"</formula>
    </cfRule>
    <cfRule type="cellIs" dxfId="89" priority="98" stopIfTrue="1" operator="equal">
      <formula>"Required"</formula>
    </cfRule>
  </conditionalFormatting>
  <conditionalFormatting sqref="T21:T34">
    <cfRule type="cellIs" dxfId="88" priority="93" operator="equal">
      <formula>"STOP! FIX THE DESIGN"</formula>
    </cfRule>
    <cfRule type="cellIs" dxfId="87" priority="94" operator="equal">
      <formula>"NO ACTION REQUIRED"</formula>
    </cfRule>
    <cfRule type="cellIs" dxfId="86" priority="95" stopIfTrue="1" operator="equal">
      <formula>"Required"</formula>
    </cfRule>
  </conditionalFormatting>
  <conditionalFormatting sqref="T36:T45">
    <cfRule type="cellIs" dxfId="85" priority="90" operator="equal">
      <formula>"STOP! FIX THE DESIGN"</formula>
    </cfRule>
    <cfRule type="cellIs" dxfId="84" priority="91" operator="equal">
      <formula>"NO ACTION REQUIRED"</formula>
    </cfRule>
    <cfRule type="cellIs" dxfId="83" priority="92" stopIfTrue="1" operator="equal">
      <formula>"Required"</formula>
    </cfRule>
  </conditionalFormatting>
  <conditionalFormatting sqref="T47:T54">
    <cfRule type="cellIs" dxfId="82" priority="87" operator="equal">
      <formula>"STOP! FIX THE DESIGN"</formula>
    </cfRule>
    <cfRule type="cellIs" dxfId="81" priority="88" operator="equal">
      <formula>"NO ACTION REQUIRED"</formula>
    </cfRule>
    <cfRule type="cellIs" dxfId="80" priority="89" stopIfTrue="1" operator="equal">
      <formula>"Required"</formula>
    </cfRule>
  </conditionalFormatting>
  <conditionalFormatting sqref="T56:T71">
    <cfRule type="cellIs" dxfId="79" priority="84" operator="equal">
      <formula>"STOP! FIX THE DESIGN"</formula>
    </cfRule>
    <cfRule type="cellIs" dxfId="78" priority="85" operator="equal">
      <formula>"NO ACTION REQUIRED"</formula>
    </cfRule>
    <cfRule type="cellIs" dxfId="77" priority="86" stopIfTrue="1" operator="equal">
      <formula>"Required"</formula>
    </cfRule>
  </conditionalFormatting>
  <conditionalFormatting sqref="T73:T85">
    <cfRule type="cellIs" dxfId="76" priority="81" operator="equal">
      <formula>"STOP! FIX THE DESIGN"</formula>
    </cfRule>
    <cfRule type="cellIs" dxfId="75" priority="82" operator="equal">
      <formula>"NO ACTION REQUIRED"</formula>
    </cfRule>
    <cfRule type="cellIs" dxfId="74" priority="83" stopIfTrue="1" operator="equal">
      <formula>"Required"</formula>
    </cfRule>
  </conditionalFormatting>
  <conditionalFormatting sqref="T87:T93">
    <cfRule type="cellIs" dxfId="73" priority="78" operator="equal">
      <formula>"STOP! FIX THE DESIGN"</formula>
    </cfRule>
    <cfRule type="cellIs" dxfId="72" priority="79" operator="equal">
      <formula>"NO ACTION REQUIRED"</formula>
    </cfRule>
    <cfRule type="cellIs" dxfId="71" priority="80" stopIfTrue="1" operator="equal">
      <formula>"Required"</formula>
    </cfRule>
  </conditionalFormatting>
  <conditionalFormatting sqref="T95:T100">
    <cfRule type="cellIs" dxfId="70" priority="75" operator="equal">
      <formula>"STOP! FIX THE DESIGN"</formula>
    </cfRule>
    <cfRule type="cellIs" dxfId="69" priority="76" operator="equal">
      <formula>"NO ACTION REQUIRED"</formula>
    </cfRule>
    <cfRule type="cellIs" dxfId="68" priority="77" stopIfTrue="1" operator="equal">
      <formula>"Required"</formula>
    </cfRule>
  </conditionalFormatting>
  <conditionalFormatting sqref="T102:T108">
    <cfRule type="cellIs" dxfId="67" priority="72" operator="equal">
      <formula>"STOP! FIX THE DESIGN"</formula>
    </cfRule>
    <cfRule type="cellIs" dxfId="66" priority="73" operator="equal">
      <formula>"NO ACTION REQUIRED"</formula>
    </cfRule>
    <cfRule type="cellIs" dxfId="65" priority="74" stopIfTrue="1" operator="equal">
      <formula>"Required"</formula>
    </cfRule>
  </conditionalFormatting>
  <conditionalFormatting sqref="T110:T116">
    <cfRule type="cellIs" dxfId="64" priority="69" operator="equal">
      <formula>"STOP! FIX THE DESIGN"</formula>
    </cfRule>
    <cfRule type="cellIs" dxfId="63" priority="70" operator="equal">
      <formula>"NO ACTION REQUIRED"</formula>
    </cfRule>
    <cfRule type="cellIs" dxfId="62" priority="71" stopIfTrue="1" operator="equal">
      <formula>"Required"</formula>
    </cfRule>
  </conditionalFormatting>
  <conditionalFormatting sqref="R17">
    <cfRule type="cellIs" dxfId="61" priority="61" stopIfTrue="1" operator="equal">
      <formula>"AC"</formula>
    </cfRule>
    <cfRule type="cellIs" dxfId="60" priority="62" stopIfTrue="1" operator="equal">
      <formula>"AL"</formula>
    </cfRule>
    <cfRule type="cellIs" dxfId="59" priority="63" stopIfTrue="1" operator="equal">
      <formula>"IN"</formula>
    </cfRule>
  </conditionalFormatting>
  <conditionalFormatting sqref="F17 O17">
    <cfRule type="cellIs" dxfId="58" priority="64" stopIfTrue="1" operator="greaterThan">
      <formula>4</formula>
    </cfRule>
  </conditionalFormatting>
  <conditionalFormatting sqref="Q17">
    <cfRule type="cellIs" dxfId="57" priority="59" stopIfTrue="1" operator="between">
      <formula>1</formula>
      <formula>4</formula>
    </cfRule>
    <cfRule type="cellIs" dxfId="56" priority="60" stopIfTrue="1" operator="between">
      <formula>5</formula>
      <formula>9</formula>
    </cfRule>
    <cfRule type="cellIs" dxfId="55" priority="65" stopIfTrue="1" operator="between">
      <formula>10</formula>
      <formula>25</formula>
    </cfRule>
  </conditionalFormatting>
  <conditionalFormatting sqref="P17 H17">
    <cfRule type="cellIs" dxfId="54" priority="66" stopIfTrue="1" operator="greaterThan">
      <formula>5</formula>
    </cfRule>
  </conditionalFormatting>
  <conditionalFormatting sqref="J17">
    <cfRule type="cellIs" dxfId="53" priority="67" stopIfTrue="1" operator="equal">
      <formula>"AC"</formula>
    </cfRule>
    <cfRule type="cellIs" dxfId="52" priority="68" stopIfTrue="1" operator="equal">
      <formula>"IN"</formula>
    </cfRule>
  </conditionalFormatting>
  <conditionalFormatting sqref="L17">
    <cfRule type="cellIs" dxfId="51" priority="56" stopIfTrue="1" operator="equal">
      <formula>$AD$40</formula>
    </cfRule>
    <cfRule type="cellIs" dxfId="50" priority="57" stopIfTrue="1" operator="equal">
      <formula>$AD$39</formula>
    </cfRule>
    <cfRule type="cellIs" dxfId="49" priority="58" stopIfTrue="1" operator="equal">
      <formula>$AD$38</formula>
    </cfRule>
  </conditionalFormatting>
  <conditionalFormatting sqref="S17">
    <cfRule type="cellIs" dxfId="48" priority="53" stopIfTrue="1" operator="equal">
      <formula>"CLOSED"</formula>
    </cfRule>
    <cfRule type="cellIs" dxfId="47" priority="54" stopIfTrue="1" operator="equal">
      <formula>"OPEN"</formula>
    </cfRule>
    <cfRule type="cellIs" dxfId="46" priority="55" stopIfTrue="1" operator="equal">
      <formula>"JUSTIFY"</formula>
    </cfRule>
  </conditionalFormatting>
  <conditionalFormatting sqref="T17">
    <cfRule type="cellIs" dxfId="45" priority="50" operator="equal">
      <formula>"STOP! FIX THE DESIGN"</formula>
    </cfRule>
    <cfRule type="cellIs" dxfId="44" priority="51" operator="equal">
      <formula>"NO ACTION REQUIRED"</formula>
    </cfRule>
    <cfRule type="cellIs" dxfId="43" priority="52" stopIfTrue="1" operator="equal">
      <formula>"Required"</formula>
    </cfRule>
  </conditionalFormatting>
  <conditionalFormatting sqref="T118:T121 T124:T126">
    <cfRule type="cellIs" dxfId="42" priority="26" operator="equal">
      <formula>"STOP! FIX THE DESIGN"</formula>
    </cfRule>
    <cfRule type="cellIs" dxfId="41" priority="27" operator="equal">
      <formula>"NO ACTION REQUIRED"</formula>
    </cfRule>
    <cfRule type="cellIs" dxfId="40" priority="28" stopIfTrue="1" operator="equal">
      <formula>"Required"</formula>
    </cfRule>
  </conditionalFormatting>
  <conditionalFormatting sqref="F118:F121 F126">
    <cfRule type="cellIs" dxfId="39" priority="45" stopIfTrue="1" operator="greaterThan">
      <formula>4</formula>
    </cfRule>
  </conditionalFormatting>
  <conditionalFormatting sqref="H118:H121 P118:P121 P126 H126">
    <cfRule type="cellIs" dxfId="38" priority="46" stopIfTrue="1" operator="greaterThan">
      <formula>5</formula>
    </cfRule>
  </conditionalFormatting>
  <conditionalFormatting sqref="F124">
    <cfRule type="cellIs" dxfId="37" priority="43" stopIfTrue="1" operator="greaterThan">
      <formula>4</formula>
    </cfRule>
  </conditionalFormatting>
  <conditionalFormatting sqref="H124 P124">
    <cfRule type="cellIs" dxfId="36" priority="44" stopIfTrue="1" operator="greaterThan">
      <formula>5</formula>
    </cfRule>
  </conditionalFormatting>
  <conditionalFormatting sqref="F125">
    <cfRule type="cellIs" dxfId="35" priority="41" stopIfTrue="1" operator="greaterThan">
      <formula>4</formula>
    </cfRule>
  </conditionalFormatting>
  <conditionalFormatting sqref="H125 P125">
    <cfRule type="cellIs" dxfId="34" priority="42" stopIfTrue="1" operator="greaterThan">
      <formula>5</formula>
    </cfRule>
  </conditionalFormatting>
  <conditionalFormatting sqref="Q118:Q121 Q124:Q126">
    <cfRule type="cellIs" dxfId="33" priority="38" stopIfTrue="1" operator="between">
      <formula>1</formula>
      <formula>4</formula>
    </cfRule>
    <cfRule type="cellIs" dxfId="32" priority="39" stopIfTrue="1" operator="between">
      <formula>5</formula>
      <formula>9</formula>
    </cfRule>
    <cfRule type="cellIs" dxfId="31" priority="40" stopIfTrue="1" operator="between">
      <formula>10</formula>
      <formula>25</formula>
    </cfRule>
  </conditionalFormatting>
  <conditionalFormatting sqref="O118:O121 O124:O126">
    <cfRule type="cellIs" dxfId="30" priority="37" stopIfTrue="1" operator="greaterThan">
      <formula>4</formula>
    </cfRule>
  </conditionalFormatting>
  <conditionalFormatting sqref="J118:J121 J124:J126">
    <cfRule type="cellIs" dxfId="29" priority="35" stopIfTrue="1" operator="equal">
      <formula>"AC"</formula>
    </cfRule>
    <cfRule type="cellIs" dxfId="28" priority="36" stopIfTrue="1" operator="equal">
      <formula>"IN"</formula>
    </cfRule>
  </conditionalFormatting>
  <conditionalFormatting sqref="R118:R121 R124:R126">
    <cfRule type="cellIs" dxfId="27" priority="32" stopIfTrue="1" operator="equal">
      <formula>"AC"</formula>
    </cfRule>
    <cfRule type="cellIs" dxfId="26" priority="33" stopIfTrue="1" operator="equal">
      <formula>"AL"</formula>
    </cfRule>
    <cfRule type="cellIs" dxfId="25" priority="34" stopIfTrue="1" operator="equal">
      <formula>"IN"</formula>
    </cfRule>
  </conditionalFormatting>
  <conditionalFormatting sqref="S118:S121 S124:S126">
    <cfRule type="cellIs" dxfId="24" priority="29" stopIfTrue="1" operator="equal">
      <formula>"CLOSED"</formula>
    </cfRule>
    <cfRule type="cellIs" dxfId="23" priority="30" stopIfTrue="1" operator="equal">
      <formula>"OPEN"</formula>
    </cfRule>
    <cfRule type="cellIs" dxfId="22" priority="31" stopIfTrue="1" operator="equal">
      <formula>"JUSTIFY"</formula>
    </cfRule>
  </conditionalFormatting>
  <conditionalFormatting sqref="T122:T123">
    <cfRule type="cellIs" dxfId="21" priority="7" operator="equal">
      <formula>"STOP! FIX THE DESIGN"</formula>
    </cfRule>
    <cfRule type="cellIs" dxfId="20" priority="8" operator="equal">
      <formula>"NO ACTION REQUIRED"</formula>
    </cfRule>
    <cfRule type="cellIs" dxfId="19" priority="9" stopIfTrue="1" operator="equal">
      <formula>"Required"</formula>
    </cfRule>
  </conditionalFormatting>
  <conditionalFormatting sqref="F122">
    <cfRule type="cellIs" dxfId="18" priority="24" stopIfTrue="1" operator="greaterThan">
      <formula>4</formula>
    </cfRule>
  </conditionalFormatting>
  <conditionalFormatting sqref="H122 P122">
    <cfRule type="cellIs" dxfId="17" priority="25" stopIfTrue="1" operator="greaterThan">
      <formula>5</formula>
    </cfRule>
  </conditionalFormatting>
  <conditionalFormatting sqref="F123">
    <cfRule type="cellIs" dxfId="16" priority="22" stopIfTrue="1" operator="greaterThan">
      <formula>4</formula>
    </cfRule>
  </conditionalFormatting>
  <conditionalFormatting sqref="H123 P123">
    <cfRule type="cellIs" dxfId="15" priority="23" stopIfTrue="1" operator="greaterThan">
      <formula>5</formula>
    </cfRule>
  </conditionalFormatting>
  <conditionalFormatting sqref="Q122:Q123">
    <cfRule type="cellIs" dxfId="14" priority="19" stopIfTrue="1" operator="between">
      <formula>1</formula>
      <formula>4</formula>
    </cfRule>
    <cfRule type="cellIs" dxfId="13" priority="20" stopIfTrue="1" operator="between">
      <formula>5</formula>
      <formula>9</formula>
    </cfRule>
    <cfRule type="cellIs" dxfId="12" priority="21" stopIfTrue="1" operator="between">
      <formula>10</formula>
      <formula>25</formula>
    </cfRule>
  </conditionalFormatting>
  <conditionalFormatting sqref="O122:O123">
    <cfRule type="cellIs" dxfId="11" priority="18" stopIfTrue="1" operator="greaterThan">
      <formula>4</formula>
    </cfRule>
  </conditionalFormatting>
  <conditionalFormatting sqref="J122:J123">
    <cfRule type="cellIs" dxfId="10" priority="16" stopIfTrue="1" operator="equal">
      <formula>"AC"</formula>
    </cfRule>
    <cfRule type="cellIs" dxfId="9" priority="17" stopIfTrue="1" operator="equal">
      <formula>"IN"</formula>
    </cfRule>
  </conditionalFormatting>
  <conditionalFormatting sqref="R122:R123">
    <cfRule type="cellIs" dxfId="8" priority="13" stopIfTrue="1" operator="equal">
      <formula>"AC"</formula>
    </cfRule>
    <cfRule type="cellIs" dxfId="7" priority="14" stopIfTrue="1" operator="equal">
      <formula>"AL"</formula>
    </cfRule>
    <cfRule type="cellIs" dxfId="6" priority="15" stopIfTrue="1" operator="equal">
      <formula>"IN"</formula>
    </cfRule>
  </conditionalFormatting>
  <conditionalFormatting sqref="S122:S123">
    <cfRule type="cellIs" dxfId="5" priority="10" stopIfTrue="1" operator="equal">
      <formula>"CLOSED"</formula>
    </cfRule>
    <cfRule type="cellIs" dxfId="4" priority="11" stopIfTrue="1" operator="equal">
      <formula>"OPEN"</formula>
    </cfRule>
    <cfRule type="cellIs" dxfId="3" priority="12" stopIfTrue="1" operator="equal">
      <formula>"JUSTIFY"</formula>
    </cfRule>
  </conditionalFormatting>
  <conditionalFormatting sqref="L118:L126">
    <cfRule type="cellIs" dxfId="2" priority="1" stopIfTrue="1" operator="equal">
      <formula>$AD$40</formula>
    </cfRule>
    <cfRule type="cellIs" dxfId="1" priority="2" stopIfTrue="1" operator="equal">
      <formula>$AD$39</formula>
    </cfRule>
    <cfRule type="cellIs" dxfId="0" priority="3" stopIfTrue="1" operator="equal">
      <formula>$AD$38</formula>
    </cfRule>
  </conditionalFormatting>
  <dataValidations xWindow="685" yWindow="437" count="16">
    <dataValidation type="list" allowBlank="1" showInputMessage="1" showErrorMessage="1" promptTitle="Severity of Effect (5 - 0)" prompt="5 = Catastrophic_x000a_4 = Severe_x000a_3 = Serious_x000a_2 = Moderate_x000a_1 = Limited_x000a_0 = None" sqref="F56:F71 F47:F54 F102:F108 F36:F45 F21:F34 F87:F93 F95:F100 F110:F116 F73:F85 F5:F19">
      <formula1>$AB$38:$AB$43</formula1>
    </dataValidation>
    <dataValidation type="list" allowBlank="1" showInputMessage="1" showErrorMessage="1" promptTitle="Probability of Occurence" prompt="5 = Extreme likelihood_x000a_4 = High likelihood_x000a_3 = Moderate likelihood_x000a_2 = Low likelihood_x000a_1 = Extremely unlikely" sqref="P47:P54 H47:H54 P110:P116 P102:P108 P21:P34 H21:H34 H36:H45 P36:P45 H110:H116 P56:P71 H56:H71 H73:H85 P73:P85 P87:P93 H87:H93 P95:P100 H95:H100 H102:H108 P5:P19 H5:H19">
      <formula1>$AB$38:$AB$42</formula1>
    </dataValidation>
    <dataValidation allowBlank="1" showInputMessage="1" showErrorMessage="1" promptTitle="FAILURE MODE:" prompt="Explain the failure mode in which the hazard may cause harm OR justify why it is Not Applicable (N/A)" sqref="D36:D45 D73:D85 D56:D71 D47:D54 D102:D108 D21:D34 D110:D116 D87:D93 D95:D100 D5:D19 D118:D126"/>
    <dataValidation allowBlank="1" showInputMessage="1" showErrorMessage="1" promptTitle="RECOMMENDED ACTION:" prompt="Specify here one or more engineering controls that are expected to mitigate the identified risk(s)" sqref="K73:K85 K56:K71 K110:K116 K36:K45 K21:K34 K47:K54 K95:K100 K102:K108 K87:K93 K5:K19 K118:K126"/>
    <dataValidation allowBlank="1" showInputMessage="1" showErrorMessage="1" promptTitle="Justification Document Ref. #" prompt="Enter a document reference number that complies with your Document Control system" sqref="T87:T93 T21:T34 T102:T108 T110:T116 T95:T100 T36:T45 T47:T54 T56:T71 T73:T85 T5:T19 T118:T126"/>
    <dataValidation type="list" allowBlank="1" showInputMessage="1" showErrorMessage="1" promptTitle="RISK NOT APPLICABLE!" prompt="Select N/A, if this potential hazard category is not applicable" sqref="C47:C54 C102:C108 C95:C100 C87:C93 C73:C85 C56:C71 C110:C116 C36:C45 C21:C34 C5:C19 C118:C126">
      <formula1>$AE$4</formula1>
    </dataValidation>
    <dataValidation allowBlank="1" showInputMessage="1" showErrorMessage="1" promptTitle="CALCULATED RISK CLASS:" prompt="N/A = Not Applicable_x000a_AC = Acceptable_x000a_IN = Intolerable_x000a__x000a_NOTE: ALARP does not apply as an initial risk class." sqref="J73:J85 J95:J100 J102:J108 J47:J54 J21:J34 J36:J45 J110:J116 J56:J71 J87:J93 J5:J19 J118:J126"/>
    <dataValidation allowBlank="1" showInputMessage="1" showErrorMessage="1" promptTitle="CALCULATED RISK CLASS:" prompt="N/A = Not Applicable_x000a_AC = Acceptable_x000a_AL = ALARP_x000a_IN= Intolerable" sqref="R36:R45 R110:R116 R95:R100 R102:R108 R47:R54 R21:R34 R56:R71 R73:R85 R87:R93 R5:R19 R118:R126"/>
    <dataValidation allowBlank="1" showInputMessage="1" showErrorMessage="1" promptTitle="CALCULATED FINAL RISK INDEX:" prompt="Final Risk Index:  0 &lt; fRI &lt; 25_x000a_fRI = SEV * p(OCC)_x000a_fRI = final Severity x final estimated probability (Occurence)" sqref="Q102:Q108 Q47:Q54 Q21:Q34 Q36:Q45 Q110:Q116 Q56:Q71 Q73:Q85 Q87:Q93 Q95:Q100 Q5:Q19 Q118:Q126"/>
    <dataValidation allowBlank="1" showInputMessage="1" showErrorMessage="1" promptTitle="IDENTIFY FAILURE CAUSE:" prompt="Specify here the cause of the expected failure_x000a__x000a_NOTE: &quot;CLASS&quot; will not calculate with out this!!" sqref="G102:G108 G47:G54 G21:G34 G36:G45 G110:G116 G56:G71 G73:G85 G87:G93 G95:G100 G5:G19 G118:G126"/>
    <dataValidation type="list" allowBlank="1" showInputMessage="1" showErrorMessage="1" sqref="L1 L127:L1048576">
      <formula1>$AD$38:$AD$40</formula1>
    </dataValidation>
    <dataValidation allowBlank="1" showInputMessage="1" showErrorMessage="1" promptTitle="PRE-MITIGATION SEVERITY" prompt="DO NOT MODIFY_x000a_Severity DOES NOT CHANGE after mitigation!" sqref="O47:O54 O21:O34 O36:O45 O110:O116 O56:O71 O73:O85 O87:O93 O95:O100 O102:O108 O5:O19 O118:O126"/>
    <dataValidation type="list" allowBlank="1" showInputMessage="1" showErrorMessage="1" promptTitle="PROPOSED TYPE OF RISK CONTROL" prompt="There are three different options for risk control:_x000a_1. Inherently safe by design (SbD)_x000a_2. Protective measures in the device itself or in manufacturing (Engineering Control)_x000a_3. Information for safety (Labeling)_x000a_Labeling is the LEAST desirable risk!" sqref="L21:L34 L110:L116 L102:L108 L95:L100 L87:L93 L73:L85 L56:L71 L47:L54 L36:L45 L5:L19 L118:L126">
      <formula1>$AD$38:$AD$40</formula1>
    </dataValidation>
    <dataValidation allowBlank="1" showInputMessage="1" showErrorMessage="1" promptTitle="ACTION TAKEN:" prompt="The action taken to mitigate the risk MUST include the two requisite ISO 14971:2007, 6.3  verifications: (a) mitigation was properly applied and (b) properly applied mitigation reduced the targeted risk wihout creating new risks or increasing other risks." sqref="N110:N116 N21:N34 N36:N45 N47:N54 N56:N71 N73:N85 N87:N93 N95:N100 N102:N108 N5:N19 N118:N126"/>
    <dataValidation type="list" allowBlank="1" showInputMessage="1" showErrorMessage="1" promptTitle="Probability of Occurence" prompt="5 = Extreme likelihood_x000a_4 = High likelihood_x000a_3 = Moderate likelihood_x000a_2 = Low likelihood_x000a_1 = Extremely unlikely" sqref="H118:H126 P118:P126">
      <formula1>$AB$37:$AB$41</formula1>
    </dataValidation>
    <dataValidation type="list" allowBlank="1" showInputMessage="1" showErrorMessage="1" promptTitle="Severity of Effect (5 - 0)" prompt="5 = Catastrophic_x000a_4 = Severe_x000a_3 = Serious_x000a_2 = Moderate_x000a_1 = Limited_x000a_0 = None" sqref="F118:F126">
      <formula1>$AB$37:$AB$42</formula1>
    </dataValidation>
  </dataValidations>
  <printOptions horizontalCentered="1" gridLines="1"/>
  <pageMargins left="0.75" right="0.75" top="1" bottom="1" header="0.5" footer="0.5"/>
  <pageSetup scale="46" orientation="landscape" horizontalDpi="4294967293" verticalDpi="300" r:id="rId1"/>
  <headerFooter alignWithMargins="0">
    <oddHeader>&amp;C&amp;"Arial,Italic"&amp;16[Job #/ Product Name]&amp;"Arial,Regular" design Failure Mode Effects Analysis</oddHeader>
    <oddFooter>&amp;L&amp;12dFMEA ANALYST NAME: GM Samaras, PhD, DSC, PE, CPE, CQE&amp;C&amp;16PAGE: &amp;P / &amp;N&amp;R&amp;12VERSION:  &amp;D &amp;T</oddFooter>
  </headerFooter>
  <rowBreaks count="2" manualBreakCount="2">
    <brk id="45" max="19" man="1"/>
    <brk id="85" max="19" man="1"/>
  </rowBreaks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RA Tables</vt:lpstr>
      <vt:lpstr>dFMEA</vt:lpstr>
      <vt:lpstr>dFMEA!Print_Area</vt:lpstr>
      <vt:lpstr>'RA Tables'!Print_Area</vt:lpstr>
      <vt:lpstr>dFMEA!Print_Titles</vt:lpstr>
    </vt:vector>
  </TitlesOfParts>
  <Company>Samaras &amp;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dFMEA</dc:title>
  <dc:subject>Design Controls &amp; Risk Management</dc:subject>
  <dc:creator>GM Samaras</dc:creator>
  <dc:description>Copyright (c) 2007-2012, GM Samaras
All Rights Reserved
For internal use only!
NOT for sale or re-sale</dc:description>
  <cp:lastModifiedBy>GM Samaras</cp:lastModifiedBy>
  <cp:lastPrinted>2012-12-03T01:18:29Z</cp:lastPrinted>
  <dcterms:created xsi:type="dcterms:W3CDTF">2006-12-15T15:57:40Z</dcterms:created>
  <dcterms:modified xsi:type="dcterms:W3CDTF">2016-06-23T19:04:40Z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-1200867080</vt:i4>
  </property>
  <property fmtid="{D5CDD505-2E9C-101B-9397-08002B2CF9AE}" pid="3" name="_EmailSubject">
    <vt:lpwstr>VRI ICU Risk Analysis</vt:lpwstr>
  </property>
  <property fmtid="{D5CDD505-2E9C-101B-9397-08002B2CF9AE}" pid="4" name="_AuthorEmail">
    <vt:lpwstr>george@samaras.eng.pro</vt:lpwstr>
  </property>
  <property fmtid="{D5CDD505-2E9C-101B-9397-08002B2CF9AE}" pid="5" name="_AuthorEmailDisplayName">
    <vt:lpwstr>GM Samaras, PhD, DSc, PE, CPE, CQE</vt:lpwstr>
  </property>
  <property fmtid="{D5CDD505-2E9C-101B-9397-08002B2CF9AE}" pid="6" name="_ReviewingToolsShownOnce">
    <vt:lpwstr/>
  </property>
</Properties>
</file>